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Web\2017-18\Budget\"/>
    </mc:Choice>
  </mc:AlternateContent>
  <bookViews>
    <workbookView xWindow="0" yWindow="0" windowWidth="28800" windowHeight="12300" activeTab="1"/>
  </bookViews>
  <sheets>
    <sheet name="Proposed budget posting" sheetId="1" r:id="rId1"/>
    <sheet name="adopted budget post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" l="1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35" i="2" s="1"/>
  <c r="U16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35" i="2" s="1"/>
  <c r="R16" i="2"/>
  <c r="T10" i="2"/>
  <c r="T11" i="2"/>
  <c r="T13" i="2" s="1"/>
  <c r="T12" i="2"/>
  <c r="T9" i="2"/>
  <c r="R10" i="2"/>
  <c r="R11" i="2"/>
  <c r="R12" i="2"/>
  <c r="R9" i="2"/>
  <c r="T35" i="2"/>
  <c r="S35" i="2"/>
  <c r="R13" i="2"/>
  <c r="P35" i="2"/>
  <c r="O35" i="2"/>
  <c r="N35" i="2"/>
  <c r="M35" i="2"/>
  <c r="O13" i="2"/>
  <c r="M13" i="2"/>
  <c r="M36" i="2" s="1"/>
  <c r="K35" i="2"/>
  <c r="J35" i="2"/>
  <c r="I35" i="2"/>
  <c r="H35" i="2"/>
  <c r="J13" i="2"/>
  <c r="H13" i="2"/>
  <c r="H36" i="2" s="1"/>
  <c r="D35" i="2"/>
  <c r="E35" i="2"/>
  <c r="F35" i="2"/>
  <c r="E13" i="2"/>
  <c r="E36" i="2" s="1"/>
  <c r="C13" i="2"/>
  <c r="T36" i="2" l="1"/>
  <c r="R36" i="2"/>
  <c r="O36" i="2"/>
  <c r="J36" i="2"/>
  <c r="C35" i="2"/>
  <c r="C36" i="2" s="1"/>
  <c r="R34" i="1" l="1"/>
  <c r="R30" i="1"/>
  <c r="R26" i="1"/>
  <c r="R22" i="1"/>
  <c r="R18" i="1"/>
  <c r="P34" i="1"/>
  <c r="P33" i="1"/>
  <c r="P30" i="1"/>
  <c r="P29" i="1"/>
  <c r="P26" i="1"/>
  <c r="P25" i="1"/>
  <c r="P22" i="1"/>
  <c r="P21" i="1"/>
  <c r="P18" i="1"/>
  <c r="Q34" i="1"/>
  <c r="Q33" i="1"/>
  <c r="R33" i="1" s="1"/>
  <c r="Q32" i="1"/>
  <c r="R32" i="1" s="1"/>
  <c r="Q31" i="1"/>
  <c r="R31" i="1" s="1"/>
  <c r="Q30" i="1"/>
  <c r="Q29" i="1"/>
  <c r="R29" i="1" s="1"/>
  <c r="Q28" i="1"/>
  <c r="R28" i="1" s="1"/>
  <c r="Q27" i="1"/>
  <c r="R27" i="1" s="1"/>
  <c r="Q26" i="1"/>
  <c r="Q25" i="1"/>
  <c r="R25" i="1" s="1"/>
  <c r="Q24" i="1"/>
  <c r="R24" i="1" s="1"/>
  <c r="Q23" i="1"/>
  <c r="R23" i="1" s="1"/>
  <c r="Q22" i="1"/>
  <c r="Q21" i="1"/>
  <c r="R21" i="1" s="1"/>
  <c r="Q20" i="1"/>
  <c r="R20" i="1" s="1"/>
  <c r="Q19" i="1"/>
  <c r="R19" i="1" s="1"/>
  <c r="Q18" i="1"/>
  <c r="O36" i="1"/>
  <c r="O35" i="1"/>
  <c r="P35" i="1" s="1"/>
  <c r="O34" i="1"/>
  <c r="O33" i="1"/>
  <c r="O32" i="1"/>
  <c r="P32" i="1" s="1"/>
  <c r="O31" i="1"/>
  <c r="P31" i="1" s="1"/>
  <c r="O30" i="1"/>
  <c r="O29" i="1"/>
  <c r="O28" i="1"/>
  <c r="P28" i="1" s="1"/>
  <c r="O27" i="1"/>
  <c r="P27" i="1" s="1"/>
  <c r="O26" i="1"/>
  <c r="O25" i="1"/>
  <c r="O24" i="1"/>
  <c r="P24" i="1" s="1"/>
  <c r="O23" i="1"/>
  <c r="P23" i="1" s="1"/>
  <c r="O22" i="1"/>
  <c r="O21" i="1"/>
  <c r="O20" i="1"/>
  <c r="P20" i="1" s="1"/>
  <c r="O19" i="1"/>
  <c r="P19" i="1" s="1"/>
  <c r="O18" i="1"/>
  <c r="Q13" i="1"/>
  <c r="Q12" i="1"/>
  <c r="Q11" i="1"/>
  <c r="O13" i="1"/>
  <c r="O12" i="1"/>
  <c r="O10" i="1"/>
  <c r="M36" i="1"/>
  <c r="Q36" i="1" s="1"/>
  <c r="R36" i="1" s="1"/>
  <c r="K15" i="1"/>
  <c r="M10" i="1"/>
  <c r="Q10" i="1" s="1"/>
  <c r="K10" i="1"/>
  <c r="I15" i="1"/>
  <c r="K38" i="1"/>
  <c r="L38" i="1" s="1"/>
  <c r="I38" i="1"/>
  <c r="J38" i="1" s="1"/>
  <c r="G38" i="1"/>
  <c r="H38" i="1" s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L36" i="1"/>
  <c r="L35" i="1"/>
  <c r="M35" i="1" s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E38" i="1"/>
  <c r="C38" i="1"/>
  <c r="C15" i="1"/>
  <c r="E15" i="1"/>
  <c r="G11" i="1"/>
  <c r="O11" i="1" s="1"/>
  <c r="N35" i="1" l="1"/>
  <c r="Q35" i="1"/>
  <c r="R35" i="1" s="1"/>
  <c r="M38" i="1"/>
  <c r="N38" i="1" s="1"/>
  <c r="O38" i="1"/>
  <c r="P38" i="1" s="1"/>
  <c r="G15" i="1"/>
  <c r="O15" i="1" s="1"/>
  <c r="M15" i="1"/>
  <c r="Q15" i="1" s="1"/>
  <c r="Q38" i="1"/>
  <c r="R38" i="1" s="1"/>
  <c r="P36" i="1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<sst xmlns="http://schemas.openxmlformats.org/spreadsheetml/2006/main" count="143" uniqueCount="62">
  <si>
    <t>SEGUIN INDEPENDENT SCHOOL DISTRICT</t>
  </si>
  <si>
    <t>PROPOSED</t>
  </si>
  <si>
    <t xml:space="preserve">  REVENUE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</si>
  <si>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</si>
  <si>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</si>
  <si>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</si>
  <si>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</si>
  <si>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</si>
  <si>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</si>
  <si>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</si>
  <si>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</si>
  <si>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</si>
  <si>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</si>
  <si>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</si>
  <si>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</si>
  <si>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</si>
  <si>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</si>
  <si>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</si>
  <si>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</si>
  <si>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</si>
  <si>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</si>
  <si>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</si>
  <si>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Facilities Constr/Improvements</t>
  </si>
  <si>
    <t>Other Governmental Charges</t>
  </si>
  <si>
    <t xml:space="preserve">  TOTAL EXPENDITURES</t>
  </si>
  <si>
    <t>Current</t>
  </si>
  <si>
    <t>Per Pupil</t>
  </si>
  <si>
    <t>Food Service Fund</t>
  </si>
  <si>
    <t>Debt Service Fund</t>
  </si>
  <si>
    <t>2016-2017</t>
  </si>
  <si>
    <t>Budget</t>
  </si>
  <si>
    <t xml:space="preserve">2017-18 </t>
  </si>
  <si>
    <t>General Operating, Food Service and</t>
  </si>
  <si>
    <t>Debt Service Funds Total</t>
  </si>
  <si>
    <t>Budget Summary Report</t>
  </si>
  <si>
    <t>General Operating Fund  ***</t>
  </si>
  <si>
    <t>***</t>
  </si>
  <si>
    <t>Disclosure Note:      General Operating funds represented exclude QZAB funded expenditures for comparison purposes.</t>
  </si>
  <si>
    <t xml:space="preserve"> </t>
  </si>
  <si>
    <t xml:space="preserve">      Property Taxes  </t>
  </si>
  <si>
    <t xml:space="preserve">      Other Local Sources</t>
  </si>
  <si>
    <t xml:space="preserve">      State Sources</t>
  </si>
  <si>
    <t xml:space="preserve">      Federal Sources</t>
  </si>
  <si>
    <t>Exp</t>
  </si>
  <si>
    <t>***PROPOSAL - 2% Prof &amp; $ .30/Hr Other***</t>
  </si>
  <si>
    <t>2017-18 BUDGET PROPOSAL</t>
  </si>
  <si>
    <t>*GENERAL OPERATING FUND</t>
  </si>
  <si>
    <t>2017-2018</t>
  </si>
  <si>
    <t>4/30/2017
BUDGET</t>
  </si>
  <si>
    <t>PER PUPIL
7,359</t>
  </si>
  <si>
    <t>PROPOSED
BUDGET</t>
  </si>
  <si>
    <t>*SURPLUS/(DEFICIT)</t>
  </si>
  <si>
    <t>FOOD SERVICE FUND</t>
  </si>
  <si>
    <t>DEBT SERVICE FUND</t>
  </si>
  <si>
    <t>COMBINED TOTAL ALL FUNDS</t>
  </si>
  <si>
    <t>1. General Operating Fund excluding QZAB funded transactions for comparative analysis.</t>
  </si>
  <si>
    <t>2. The $1,394,320 defici reflected for 2016-17 General Operating Fund is for the following items as directed by the SISD Board of Trustees:</t>
  </si>
  <si>
    <t>Purchase of Video Scoreboard for Matador Stadium</t>
  </si>
  <si>
    <t>Required Transformer Upgrade at Matador Stadium</t>
  </si>
  <si>
    <t>Increase Expenses for TRE and Trustee Elections</t>
  </si>
  <si>
    <t>2016-17 Budgeted Deficit</t>
  </si>
  <si>
    <t>*Note Disclosures: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</si>
</sst>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_(* #,##0_);_(* \(#,##0\);_(* &quot;-&quot;??_);_(@_)"/>
    <numFmt numFmtId="167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8FE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1" applyNumberFormat="1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43" fontId="0" fillId="0" borderId="0" xfId="1" applyFont="1" applyBorder="1"/>
    <xf numFmtId="165" fontId="0" fillId="0" borderId="7" xfId="1" applyNumberFormat="1" applyFont="1" applyBorder="1" applyAlignment="1">
      <alignment horizontal="center"/>
    </xf>
    <xf numFmtId="165" fontId="0" fillId="0" borderId="7" xfId="0" applyNumberFormat="1" applyBorder="1"/>
    <xf numFmtId="165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164" fontId="0" fillId="0" borderId="9" xfId="0" applyNumberFormat="1" applyBorder="1"/>
    <xf numFmtId="164" fontId="0" fillId="0" borderId="11" xfId="0" applyNumberFormat="1" applyBorder="1"/>
    <xf numFmtId="43" fontId="0" fillId="0" borderId="9" xfId="1" applyFont="1" applyBorder="1"/>
    <xf numFmtId="165" fontId="0" fillId="0" borderId="9" xfId="1" applyNumberFormat="1" applyFont="1" applyBorder="1"/>
    <xf numFmtId="43" fontId="0" fillId="0" borderId="11" xfId="1" applyFont="1" applyBorder="1"/>
    <xf numFmtId="0" fontId="0" fillId="0" borderId="0" xfId="0" applyBorder="1" applyAlignment="1">
      <alignment horizontal="centerContinuous"/>
    </xf>
    <xf numFmtId="0" fontId="0" fillId="0" borderId="0" xfId="0" applyBorder="1" applyAlignment="1"/>
    <xf numFmtId="165" fontId="2" fillId="0" borderId="0" xfId="1" applyNumberFormat="1" applyFont="1" applyBorder="1"/>
    <xf numFmtId="0" fontId="0" fillId="0" borderId="0" xfId="0" applyAlignment="1">
      <alignment horizontal="centerContinuous"/>
    </xf>
    <xf numFmtId="167" fontId="0" fillId="0" borderId="0" xfId="0" applyNumberFormat="1" applyBorder="1" applyAlignment="1">
      <alignment horizontal="centerContinuous"/>
    </xf>
    <xf numFmtId="0" fontId="0" fillId="0" borderId="12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/>
    <xf numFmtId="165" fontId="3" fillId="0" borderId="0" xfId="1" applyNumberFormat="1" applyFont="1"/>
    <xf numFmtId="0" fontId="3" fillId="2" borderId="4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3" borderId="3" xfId="0" applyFont="1" applyFill="1" applyBorder="1" applyAlignment="1">
      <alignment horizontal="centerContinuous"/>
    </xf>
    <xf numFmtId="0" fontId="3" fillId="3" borderId="4" xfId="0" applyFont="1" applyFill="1" applyBorder="1" applyAlignment="1">
      <alignment horizontal="centerContinuous"/>
    </xf>
    <xf numFmtId="0" fontId="3" fillId="3" borderId="5" xfId="0" applyFont="1" applyFill="1" applyBorder="1" applyAlignment="1">
      <alignment horizontal="centerContinuous"/>
    </xf>
    <xf numFmtId="165" fontId="3" fillId="2" borderId="3" xfId="1" applyNumberFormat="1" applyFont="1" applyFill="1" applyBorder="1" applyAlignment="1">
      <alignment horizontal="centerContinuous"/>
    </xf>
    <xf numFmtId="0" fontId="3" fillId="4" borderId="1" xfId="0" applyFont="1" applyFill="1" applyBorder="1" applyAlignment="1">
      <alignment horizontal="centerContinuous"/>
    </xf>
    <xf numFmtId="0" fontId="3" fillId="4" borderId="10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4" borderId="13" xfId="0" applyFont="1" applyFill="1" applyBorder="1" applyAlignment="1">
      <alignment horizontal="centerContinuous"/>
    </xf>
    <xf numFmtId="0" fontId="3" fillId="4" borderId="14" xfId="0" applyFont="1" applyFill="1" applyBorder="1" applyAlignment="1">
      <alignment horizontal="centerContinuous"/>
    </xf>
    <xf numFmtId="0" fontId="3" fillId="5" borderId="3" xfId="0" applyFont="1" applyFill="1" applyBorder="1" applyAlignment="1">
      <alignment horizontal="centerContinuous"/>
    </xf>
    <xf numFmtId="0" fontId="3" fillId="5" borderId="4" xfId="0" applyFont="1" applyFill="1" applyBorder="1" applyAlignment="1">
      <alignment horizontal="centerContinuous"/>
    </xf>
    <xf numFmtId="0" fontId="3" fillId="5" borderId="5" xfId="0" applyFont="1" applyFill="1" applyBorder="1" applyAlignment="1">
      <alignment horizontal="centerContinuous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Border="1"/>
    <xf numFmtId="165" fontId="1" fillId="0" borderId="9" xfId="1" applyNumberFormat="1" applyFont="1" applyBorder="1"/>
    <xf numFmtId="165" fontId="0" fillId="0" borderId="11" xfId="1" applyNumberFormat="1" applyFont="1" applyBorder="1"/>
    <xf numFmtId="0" fontId="0" fillId="0" borderId="0" xfId="0" applyFont="1" applyBorder="1"/>
    <xf numFmtId="0" fontId="0" fillId="0" borderId="0" xfId="0" applyFont="1"/>
    <xf numFmtId="165" fontId="0" fillId="0" borderId="11" xfId="0" applyNumberFormat="1" applyBorder="1"/>
    <xf numFmtId="165" fontId="0" fillId="0" borderId="15" xfId="0" applyNumberFormat="1" applyBorder="1"/>
    <xf numFmtId="165" fontId="0" fillId="0" borderId="8" xfId="1" applyNumberFormat="1" applyFont="1" applyBorder="1"/>
    <xf numFmtId="165" fontId="2" fillId="0" borderId="8" xfId="1" applyNumberFormat="1" applyFont="1" applyBorder="1"/>
    <xf numFmtId="165" fontId="0" fillId="0" borderId="5" xfId="1" applyNumberFormat="1" applyFont="1" applyBorder="1"/>
    <xf numFmtId="0" fontId="0" fillId="0" borderId="6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10" xfId="0" applyBorder="1"/>
    <xf numFmtId="0" fontId="0" fillId="0" borderId="7" xfId="0" applyFont="1" applyBorder="1"/>
    <xf numFmtId="0" fontId="0" fillId="0" borderId="4" xfId="0" applyFont="1" applyFill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65" fontId="5" fillId="0" borderId="0" xfId="1" applyNumberFormat="1" applyFont="1" applyBorder="1"/>
    <xf numFmtId="0" fontId="5" fillId="0" borderId="0" xfId="0" applyFont="1" applyAlignment="1">
      <alignment horizontal="left"/>
    </xf>
    <xf numFmtId="165" fontId="6" fillId="0" borderId="16" xfId="1" applyNumberFormat="1" applyFont="1" applyBorder="1"/>
    <xf numFmtId="165" fontId="3" fillId="0" borderId="15" xfId="0" applyNumberFormat="1" applyFont="1" applyBorder="1"/>
    <xf numFmtId="0" fontId="0" fillId="0" borderId="3" xfId="0" applyFont="1" applyBorder="1"/>
    <xf numFmtId="0" fontId="0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98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/>
  </sheetViews>
  <sheetFormatPr defaultRowHeight="15" x14ac:dyDescent="0.25"/>
  <cols>
    <col min="1" max="1" width="5.42578125" customWidth="1"/>
    <col min="2" max="2" width="28.85546875" customWidth="1"/>
    <col min="3" max="3" width="11.5703125" customWidth="1"/>
    <col min="4" max="4" width="9" customWidth="1"/>
    <col min="5" max="5" width="11.5703125" customWidth="1"/>
    <col min="6" max="6" width="9" customWidth="1"/>
    <col min="7" max="7" width="10.5703125" customWidth="1"/>
    <col min="8" max="8" width="9" customWidth="1"/>
    <col min="9" max="9" width="10.5703125" bestFit="1" customWidth="1"/>
    <col min="10" max="10" width="9" customWidth="1"/>
    <col min="11" max="11" width="11.5703125" style="1" bestFit="1" customWidth="1"/>
    <col min="12" max="12" width="9" customWidth="1"/>
    <col min="13" max="13" width="11.5703125" bestFit="1" customWidth="1"/>
    <col min="14" max="14" width="9" customWidth="1"/>
    <col min="15" max="15" width="11.5703125" customWidth="1"/>
    <col min="16" max="16" width="10.7109375" customWidth="1"/>
    <col min="17" max="17" width="11.5703125" bestFit="1" customWidth="1"/>
    <col min="18" max="18" width="10.7109375" customWidth="1"/>
  </cols>
  <sheetData>
    <row r="1" spans="1:18" x14ac:dyDescent="0.25">
      <c r="A1" t="s">
        <v>0</v>
      </c>
    </row>
    <row r="2" spans="1:18" x14ac:dyDescent="0.25">
      <c r="A2" t="s">
        <v>34</v>
      </c>
      <c r="K2"/>
    </row>
    <row r="3" spans="1:18" x14ac:dyDescent="0.25">
      <c r="A3" s="45" t="s">
        <v>44</v>
      </c>
      <c r="B3" s="45"/>
      <c r="C3" s="45"/>
    </row>
    <row r="4" spans="1:18" x14ac:dyDescent="0.25">
      <c r="C4" s="45"/>
      <c r="D4" s="45"/>
      <c r="E4" s="45"/>
      <c r="F4" s="45"/>
      <c r="G4" s="45"/>
      <c r="H4" s="45"/>
      <c r="I4" s="45"/>
      <c r="J4" s="45"/>
      <c r="K4" s="46"/>
      <c r="L4" s="45"/>
      <c r="M4" s="45"/>
      <c r="N4" s="45"/>
      <c r="O4" s="53" t="s">
        <v>32</v>
      </c>
      <c r="P4" s="54"/>
      <c r="Q4" s="54"/>
      <c r="R4" s="55"/>
    </row>
    <row r="5" spans="1:18" x14ac:dyDescent="0.25">
      <c r="C5" s="59" t="s">
        <v>35</v>
      </c>
      <c r="D5" s="60"/>
      <c r="E5" s="60"/>
      <c r="F5" s="61"/>
      <c r="G5" s="49" t="s">
        <v>27</v>
      </c>
      <c r="H5" s="50"/>
      <c r="I5" s="50"/>
      <c r="J5" s="51"/>
      <c r="K5" s="52" t="s">
        <v>28</v>
      </c>
      <c r="L5" s="47"/>
      <c r="M5" s="47"/>
      <c r="N5" s="48"/>
      <c r="O5" s="56" t="s">
        <v>33</v>
      </c>
      <c r="P5" s="57"/>
      <c r="Q5" s="57"/>
      <c r="R5" s="58"/>
    </row>
    <row r="6" spans="1:18" x14ac:dyDescent="0.25">
      <c r="C6" s="42" t="s">
        <v>29</v>
      </c>
      <c r="D6" s="16"/>
      <c r="E6" s="42" t="s">
        <v>31</v>
      </c>
      <c r="F6" s="42"/>
      <c r="G6" s="15" t="s">
        <v>29</v>
      </c>
      <c r="H6" s="42"/>
      <c r="I6" s="16" t="s">
        <v>31</v>
      </c>
      <c r="J6" s="42"/>
      <c r="K6" s="17" t="s">
        <v>29</v>
      </c>
      <c r="L6" s="42"/>
      <c r="M6" s="16" t="s">
        <v>31</v>
      </c>
      <c r="N6" s="42"/>
      <c r="O6" s="15" t="s">
        <v>29</v>
      </c>
      <c r="P6" s="42"/>
      <c r="Q6" s="16" t="s">
        <v>31</v>
      </c>
      <c r="R6" s="42"/>
    </row>
    <row r="7" spans="1:18" x14ac:dyDescent="0.25">
      <c r="C7" s="43" t="s">
        <v>25</v>
      </c>
      <c r="D7" s="3" t="s">
        <v>26</v>
      </c>
      <c r="E7" s="43" t="s">
        <v>1</v>
      </c>
      <c r="F7" s="43" t="s">
        <v>26</v>
      </c>
      <c r="G7" s="2" t="s">
        <v>25</v>
      </c>
      <c r="H7" s="43" t="s">
        <v>26</v>
      </c>
      <c r="I7" s="3" t="s">
        <v>1</v>
      </c>
      <c r="J7" s="43" t="s">
        <v>26</v>
      </c>
      <c r="K7" s="10" t="s">
        <v>25</v>
      </c>
      <c r="L7" s="43" t="s">
        <v>26</v>
      </c>
      <c r="M7" s="3" t="s">
        <v>1</v>
      </c>
      <c r="N7" s="43" t="s">
        <v>26</v>
      </c>
      <c r="O7" s="2" t="s">
        <v>25</v>
      </c>
      <c r="P7" s="43" t="s">
        <v>26</v>
      </c>
      <c r="Q7" s="3" t="s">
        <v>1</v>
      </c>
      <c r="R7" s="43" t="s">
        <v>26</v>
      </c>
    </row>
    <row r="8" spans="1:18" x14ac:dyDescent="0.25">
      <c r="C8" s="44" t="s">
        <v>30</v>
      </c>
      <c r="D8" s="19" t="s">
        <v>43</v>
      </c>
      <c r="E8" s="44" t="s">
        <v>30</v>
      </c>
      <c r="F8" s="44" t="s">
        <v>43</v>
      </c>
      <c r="G8" s="18" t="s">
        <v>30</v>
      </c>
      <c r="H8" s="44" t="s">
        <v>43</v>
      </c>
      <c r="I8" s="19" t="s">
        <v>30</v>
      </c>
      <c r="J8" s="44" t="s">
        <v>43</v>
      </c>
      <c r="K8" s="20" t="s">
        <v>30</v>
      </c>
      <c r="L8" s="44" t="s">
        <v>43</v>
      </c>
      <c r="M8" s="19" t="s">
        <v>30</v>
      </c>
      <c r="N8" s="44" t="s">
        <v>43</v>
      </c>
      <c r="O8" s="18" t="s">
        <v>30</v>
      </c>
      <c r="P8" s="44" t="s">
        <v>43</v>
      </c>
      <c r="Q8" s="19" t="s">
        <v>30</v>
      </c>
      <c r="R8" s="44" t="s">
        <v>43</v>
      </c>
    </row>
    <row r="9" spans="1:18" x14ac:dyDescent="0.25">
      <c r="A9" s="13" t="s">
        <v>2</v>
      </c>
      <c r="B9" s="14"/>
      <c r="C9" s="4"/>
      <c r="D9" s="27"/>
      <c r="E9" s="5"/>
      <c r="F9" s="27"/>
      <c r="G9" s="4"/>
      <c r="H9" s="27"/>
      <c r="I9" s="5"/>
      <c r="J9" s="27"/>
      <c r="K9" s="7"/>
      <c r="L9" s="27"/>
      <c r="M9" s="5"/>
      <c r="N9" s="27"/>
      <c r="O9" s="4"/>
      <c r="P9" s="27"/>
      <c r="Q9" s="5"/>
      <c r="R9" s="27"/>
    </row>
    <row r="10" spans="1:18" x14ac:dyDescent="0.25">
      <c r="A10" s="4" t="s">
        <v>39</v>
      </c>
      <c r="B10" s="6"/>
      <c r="C10" s="7">
        <v>30700000</v>
      </c>
      <c r="D10" s="28"/>
      <c r="E10" s="8">
        <v>31357068</v>
      </c>
      <c r="F10" s="28"/>
      <c r="G10" s="7">
        <v>0</v>
      </c>
      <c r="H10" s="28"/>
      <c r="I10" s="8">
        <v>0</v>
      </c>
      <c r="J10" s="28"/>
      <c r="K10" s="7">
        <f>10822866+300000</f>
        <v>11122866</v>
      </c>
      <c r="L10" s="28"/>
      <c r="M10" s="8">
        <f>10802353+300000</f>
        <v>11102353</v>
      </c>
      <c r="N10" s="28"/>
      <c r="O10" s="11">
        <f>+K10+G10+C10</f>
        <v>41822866</v>
      </c>
      <c r="P10" s="28"/>
      <c r="Q10" s="12">
        <f>+M10+I10+E10</f>
        <v>42459421</v>
      </c>
      <c r="R10" s="28"/>
    </row>
    <row r="11" spans="1:18" x14ac:dyDescent="0.25">
      <c r="A11" s="4" t="s">
        <v>40</v>
      </c>
      <c r="B11" s="6"/>
      <c r="C11" s="7">
        <v>945000</v>
      </c>
      <c r="D11" s="28"/>
      <c r="E11" s="8">
        <v>946000</v>
      </c>
      <c r="F11" s="28"/>
      <c r="G11" s="7">
        <f>1500+872500</f>
        <v>874000</v>
      </c>
      <c r="H11" s="28"/>
      <c r="I11" s="8">
        <v>820000</v>
      </c>
      <c r="J11" s="28"/>
      <c r="K11" s="7">
        <v>10000</v>
      </c>
      <c r="L11" s="28"/>
      <c r="M11" s="8">
        <v>30000</v>
      </c>
      <c r="N11" s="28"/>
      <c r="O11" s="11">
        <f t="shared" ref="O11:O13" si="0">+K11+G11+C11</f>
        <v>1829000</v>
      </c>
      <c r="P11" s="28"/>
      <c r="Q11" s="12">
        <f t="shared" ref="Q11:Q13" si="1">+M11+I11+E11</f>
        <v>1796000</v>
      </c>
      <c r="R11" s="28"/>
    </row>
    <row r="12" spans="1:18" x14ac:dyDescent="0.25">
      <c r="A12" s="4" t="s">
        <v>41</v>
      </c>
      <c r="B12" s="6"/>
      <c r="C12" s="7">
        <v>25936000</v>
      </c>
      <c r="D12" s="28"/>
      <c r="E12" s="8">
        <v>25557097</v>
      </c>
      <c r="F12" s="28"/>
      <c r="G12" s="7">
        <v>35000</v>
      </c>
      <c r="H12" s="28"/>
      <c r="I12" s="8">
        <v>50000</v>
      </c>
      <c r="J12" s="28"/>
      <c r="K12" s="7">
        <v>240000</v>
      </c>
      <c r="L12" s="28"/>
      <c r="M12" s="8">
        <v>275000</v>
      </c>
      <c r="N12" s="28"/>
      <c r="O12" s="11">
        <f t="shared" si="0"/>
        <v>26211000</v>
      </c>
      <c r="P12" s="28"/>
      <c r="Q12" s="12">
        <f t="shared" si="1"/>
        <v>25882097</v>
      </c>
      <c r="R12" s="28"/>
    </row>
    <row r="13" spans="1:18" x14ac:dyDescent="0.25">
      <c r="A13" s="4" t="s">
        <v>42</v>
      </c>
      <c r="B13" s="6"/>
      <c r="C13" s="7">
        <v>1690000</v>
      </c>
      <c r="D13" s="28"/>
      <c r="E13" s="8">
        <v>1897000</v>
      </c>
      <c r="F13" s="28"/>
      <c r="G13" s="7">
        <v>3306000</v>
      </c>
      <c r="H13" s="28"/>
      <c r="I13" s="8">
        <v>3175000</v>
      </c>
      <c r="J13" s="28"/>
      <c r="K13" s="7">
        <v>0</v>
      </c>
      <c r="L13" s="28"/>
      <c r="M13" s="8"/>
      <c r="N13" s="28"/>
      <c r="O13" s="11">
        <f t="shared" si="0"/>
        <v>4996000</v>
      </c>
      <c r="P13" s="28"/>
      <c r="Q13" s="12">
        <f t="shared" si="1"/>
        <v>5072000</v>
      </c>
      <c r="R13" s="28"/>
    </row>
    <row r="14" spans="1:18" x14ac:dyDescent="0.25">
      <c r="A14" s="40"/>
      <c r="B14" s="41"/>
      <c r="C14" s="7"/>
      <c r="D14" s="28"/>
      <c r="E14" s="8"/>
      <c r="F14" s="28"/>
      <c r="G14" s="7"/>
      <c r="H14" s="28"/>
      <c r="I14" s="8"/>
      <c r="J14" s="28"/>
      <c r="K14" s="7"/>
      <c r="L14" s="28"/>
      <c r="M14" s="8"/>
      <c r="N14" s="28"/>
      <c r="O14" s="4"/>
      <c r="P14" s="28"/>
      <c r="Q14" s="5"/>
      <c r="R14" s="28"/>
    </row>
    <row r="15" spans="1:18" x14ac:dyDescent="0.25">
      <c r="A15" s="21"/>
      <c r="B15" s="22" t="s">
        <v>3</v>
      </c>
      <c r="C15" s="23">
        <f>SUM(C10:C13)</f>
        <v>59271000</v>
      </c>
      <c r="D15" s="29"/>
      <c r="E15" s="24">
        <f>SUM(E10:E13)</f>
        <v>59757165</v>
      </c>
      <c r="F15" s="29"/>
      <c r="G15" s="23">
        <f>SUM(G10:G14)</f>
        <v>4215000</v>
      </c>
      <c r="H15" s="29"/>
      <c r="I15" s="24">
        <f>SUM(I11:I14)</f>
        <v>4045000</v>
      </c>
      <c r="J15" s="29"/>
      <c r="K15" s="23">
        <f>SUM(K10:K14)</f>
        <v>11372866</v>
      </c>
      <c r="L15" s="29"/>
      <c r="M15" s="24">
        <f>SUM(M10:M14)</f>
        <v>11407353</v>
      </c>
      <c r="N15" s="29"/>
      <c r="O15" s="25">
        <f>+K15+G15+C15</f>
        <v>74858866</v>
      </c>
      <c r="P15" s="29"/>
      <c r="Q15" s="26">
        <f>+M15+I15+E15</f>
        <v>75209518</v>
      </c>
      <c r="R15" s="29"/>
    </row>
    <row r="16" spans="1:18" x14ac:dyDescent="0.25">
      <c r="A16" s="4"/>
      <c r="B16" s="6"/>
      <c r="C16" s="7"/>
      <c r="D16" s="28"/>
      <c r="E16" s="8"/>
      <c r="F16" s="28"/>
      <c r="G16" s="7"/>
      <c r="H16" s="28"/>
      <c r="I16" s="8"/>
      <c r="J16" s="28"/>
      <c r="K16" s="7"/>
      <c r="L16" s="28"/>
      <c r="M16" s="8"/>
      <c r="N16" s="28"/>
      <c r="O16" s="4"/>
      <c r="P16" s="28"/>
      <c r="Q16" s="5"/>
      <c r="R16" s="28"/>
    </row>
    <row r="17" spans="1:18" x14ac:dyDescent="0.25">
      <c r="A17" s="4" t="s">
        <v>4</v>
      </c>
      <c r="B17" s="6"/>
      <c r="C17" s="7"/>
      <c r="D17" s="28"/>
      <c r="E17" s="8"/>
      <c r="F17" s="28"/>
      <c r="G17" s="7"/>
      <c r="H17" s="28"/>
      <c r="I17" s="8"/>
      <c r="J17" s="28"/>
      <c r="K17" s="7"/>
      <c r="L17" s="28"/>
      <c r="M17" s="8"/>
      <c r="N17" s="28"/>
      <c r="O17" s="4"/>
      <c r="P17" s="28"/>
      <c r="Q17" s="5"/>
      <c r="R17" s="28"/>
    </row>
    <row r="18" spans="1:18" x14ac:dyDescent="0.25">
      <c r="A18" s="4">
        <v>11</v>
      </c>
      <c r="B18" s="6" t="s">
        <v>5</v>
      </c>
      <c r="C18" s="7">
        <v>33043330</v>
      </c>
      <c r="D18" s="30">
        <f>+C18/7359</f>
        <v>4490.1929610001362</v>
      </c>
      <c r="E18" s="8">
        <v>33663474</v>
      </c>
      <c r="F18" s="30">
        <f>+E18/7344</f>
        <v>4583.8063725490192</v>
      </c>
      <c r="G18" s="7">
        <v>0</v>
      </c>
      <c r="H18" s="32">
        <f>+G18/7359</f>
        <v>0</v>
      </c>
      <c r="I18" s="8">
        <v>0</v>
      </c>
      <c r="J18" s="32">
        <f>+I18/7359</f>
        <v>0</v>
      </c>
      <c r="K18" s="7">
        <v>0</v>
      </c>
      <c r="L18" s="32">
        <f>+K18/7359</f>
        <v>0</v>
      </c>
      <c r="M18" s="8">
        <v>0</v>
      </c>
      <c r="N18" s="32">
        <f>+M18/7359</f>
        <v>0</v>
      </c>
      <c r="O18" s="11">
        <f>+K18+G18+C18</f>
        <v>33043330</v>
      </c>
      <c r="P18" s="32">
        <f t="shared" ref="P18:P36" si="2">+O18/7359</f>
        <v>4490.1929610001362</v>
      </c>
      <c r="Q18" s="12">
        <f>+M18+I18+E18</f>
        <v>33663474</v>
      </c>
      <c r="R18" s="32">
        <f>+Q18/7359</f>
        <v>4574.4631064003261</v>
      </c>
    </row>
    <row r="19" spans="1:18" x14ac:dyDescent="0.25">
      <c r="A19" s="4">
        <v>12</v>
      </c>
      <c r="B19" s="6" t="s">
        <v>6</v>
      </c>
      <c r="C19" s="7">
        <v>934612</v>
      </c>
      <c r="D19" s="30">
        <f t="shared" ref="D19:D36" si="3">+C19/7359</f>
        <v>127.00258187253704</v>
      </c>
      <c r="E19" s="8">
        <v>953178</v>
      </c>
      <c r="F19" s="30">
        <f t="shared" ref="F19:F36" si="4">+E19/7344</f>
        <v>129.79003267973857</v>
      </c>
      <c r="G19" s="7">
        <v>0</v>
      </c>
      <c r="H19" s="32">
        <f t="shared" ref="H19:H35" si="5">+G19/7359</f>
        <v>0</v>
      </c>
      <c r="I19" s="8">
        <v>0</v>
      </c>
      <c r="J19" s="32">
        <f t="shared" ref="J19:J36" si="6">+I19/7359</f>
        <v>0</v>
      </c>
      <c r="K19" s="7">
        <v>0</v>
      </c>
      <c r="L19" s="32">
        <f t="shared" ref="L19:M36" si="7">+K19/7359</f>
        <v>0</v>
      </c>
      <c r="M19" s="8">
        <v>0</v>
      </c>
      <c r="N19" s="32">
        <f t="shared" ref="N19:N36" si="8">+M19/7359</f>
        <v>0</v>
      </c>
      <c r="O19" s="11">
        <f t="shared" ref="O19:O36" si="9">+K19+G19+C19</f>
        <v>934612</v>
      </c>
      <c r="P19" s="32">
        <f t="shared" si="2"/>
        <v>127.00258187253704</v>
      </c>
      <c r="Q19" s="12">
        <f t="shared" ref="Q19:Q36" si="10">+M19+I19+E19</f>
        <v>953178</v>
      </c>
      <c r="R19" s="32">
        <f t="shared" ref="R19:R38" si="11">+Q19/7359</f>
        <v>129.52547900529964</v>
      </c>
    </row>
    <row r="20" spans="1:18" x14ac:dyDescent="0.25">
      <c r="A20" s="4">
        <v>13</v>
      </c>
      <c r="B20" s="6" t="s">
        <v>7</v>
      </c>
      <c r="C20" s="7">
        <v>955738</v>
      </c>
      <c r="D20" s="30">
        <f t="shared" si="3"/>
        <v>129.8733523576573</v>
      </c>
      <c r="E20" s="8">
        <v>1001954</v>
      </c>
      <c r="F20" s="30">
        <f t="shared" si="4"/>
        <v>136.4316448801743</v>
      </c>
      <c r="G20" s="7">
        <v>0</v>
      </c>
      <c r="H20" s="32">
        <f t="shared" si="5"/>
        <v>0</v>
      </c>
      <c r="I20" s="8">
        <v>0</v>
      </c>
      <c r="J20" s="32">
        <f t="shared" si="6"/>
        <v>0</v>
      </c>
      <c r="K20" s="7">
        <v>0</v>
      </c>
      <c r="L20" s="32">
        <f t="shared" si="7"/>
        <v>0</v>
      </c>
      <c r="M20" s="8">
        <v>0</v>
      </c>
      <c r="N20" s="32">
        <f t="shared" si="8"/>
        <v>0</v>
      </c>
      <c r="O20" s="11">
        <f t="shared" si="9"/>
        <v>955738</v>
      </c>
      <c r="P20" s="32">
        <f t="shared" si="2"/>
        <v>129.8733523576573</v>
      </c>
      <c r="Q20" s="12">
        <f t="shared" si="10"/>
        <v>1001954</v>
      </c>
      <c r="R20" s="32">
        <f t="shared" si="11"/>
        <v>136.15355347193912</v>
      </c>
    </row>
    <row r="21" spans="1:18" x14ac:dyDescent="0.25">
      <c r="A21" s="4">
        <v>21</v>
      </c>
      <c r="B21" s="6" t="s">
        <v>8</v>
      </c>
      <c r="C21" s="7">
        <v>1423540</v>
      </c>
      <c r="D21" s="30">
        <f t="shared" si="3"/>
        <v>193.44204375594509</v>
      </c>
      <c r="E21" s="8">
        <v>1617494</v>
      </c>
      <c r="F21" s="30">
        <f t="shared" si="4"/>
        <v>220.24700435729847</v>
      </c>
      <c r="G21" s="7">
        <v>0</v>
      </c>
      <c r="H21" s="32">
        <f t="shared" si="5"/>
        <v>0</v>
      </c>
      <c r="I21" s="8">
        <v>0</v>
      </c>
      <c r="J21" s="32">
        <f t="shared" si="6"/>
        <v>0</v>
      </c>
      <c r="K21" s="7">
        <v>0</v>
      </c>
      <c r="L21" s="32">
        <f t="shared" si="7"/>
        <v>0</v>
      </c>
      <c r="M21" s="8">
        <v>0</v>
      </c>
      <c r="N21" s="32">
        <f t="shared" si="8"/>
        <v>0</v>
      </c>
      <c r="O21" s="11">
        <f t="shared" si="9"/>
        <v>1423540</v>
      </c>
      <c r="P21" s="32">
        <f t="shared" si="2"/>
        <v>193.44204375594509</v>
      </c>
      <c r="Q21" s="12">
        <f t="shared" si="10"/>
        <v>1617494</v>
      </c>
      <c r="R21" s="32">
        <f t="shared" si="11"/>
        <v>219.79807038999863</v>
      </c>
    </row>
    <row r="22" spans="1:18" x14ac:dyDescent="0.25">
      <c r="A22" s="4">
        <v>23</v>
      </c>
      <c r="B22" s="6" t="s">
        <v>9</v>
      </c>
      <c r="C22" s="7">
        <v>4148432</v>
      </c>
      <c r="D22" s="30">
        <f t="shared" si="3"/>
        <v>563.72224487022697</v>
      </c>
      <c r="E22" s="8">
        <v>4160160</v>
      </c>
      <c r="F22" s="30">
        <f t="shared" si="4"/>
        <v>566.47058823529414</v>
      </c>
      <c r="G22" s="7">
        <v>0</v>
      </c>
      <c r="H22" s="32">
        <f t="shared" si="5"/>
        <v>0</v>
      </c>
      <c r="I22" s="8">
        <v>0</v>
      </c>
      <c r="J22" s="32">
        <f t="shared" si="6"/>
        <v>0</v>
      </c>
      <c r="K22" s="7">
        <v>0</v>
      </c>
      <c r="L22" s="32">
        <f t="shared" si="7"/>
        <v>0</v>
      </c>
      <c r="M22" s="8">
        <v>0</v>
      </c>
      <c r="N22" s="32">
        <f t="shared" si="8"/>
        <v>0</v>
      </c>
      <c r="O22" s="11">
        <f t="shared" si="9"/>
        <v>4148432</v>
      </c>
      <c r="P22" s="32">
        <f t="shared" si="2"/>
        <v>563.72224487022697</v>
      </c>
      <c r="Q22" s="12">
        <f t="shared" si="10"/>
        <v>4160160</v>
      </c>
      <c r="R22" s="32">
        <f t="shared" si="11"/>
        <v>565.3159396657154</v>
      </c>
    </row>
    <row r="23" spans="1:18" x14ac:dyDescent="0.25">
      <c r="A23" s="4">
        <v>31</v>
      </c>
      <c r="B23" s="6" t="s">
        <v>10</v>
      </c>
      <c r="C23" s="7">
        <v>1989442</v>
      </c>
      <c r="D23" s="30">
        <f t="shared" si="3"/>
        <v>270.34135072700093</v>
      </c>
      <c r="E23" s="8">
        <v>2112946</v>
      </c>
      <c r="F23" s="30">
        <f t="shared" si="4"/>
        <v>287.71051198257078</v>
      </c>
      <c r="G23" s="7">
        <v>0</v>
      </c>
      <c r="H23" s="32">
        <f t="shared" si="5"/>
        <v>0</v>
      </c>
      <c r="I23" s="8">
        <v>0</v>
      </c>
      <c r="J23" s="32">
        <f t="shared" si="6"/>
        <v>0</v>
      </c>
      <c r="K23" s="7">
        <v>0</v>
      </c>
      <c r="L23" s="32">
        <f t="shared" si="7"/>
        <v>0</v>
      </c>
      <c r="M23" s="8">
        <v>0</v>
      </c>
      <c r="N23" s="32">
        <f t="shared" si="8"/>
        <v>0</v>
      </c>
      <c r="O23" s="11">
        <f t="shared" si="9"/>
        <v>1989442</v>
      </c>
      <c r="P23" s="32">
        <f t="shared" si="2"/>
        <v>270.34135072700093</v>
      </c>
      <c r="Q23" s="12">
        <f t="shared" si="10"/>
        <v>2112946</v>
      </c>
      <c r="R23" s="32">
        <f t="shared" si="11"/>
        <v>287.12406576980567</v>
      </c>
    </row>
    <row r="24" spans="1:18" x14ac:dyDescent="0.25">
      <c r="A24" s="4">
        <v>32</v>
      </c>
      <c r="B24" s="6" t="s">
        <v>11</v>
      </c>
      <c r="C24" s="7">
        <v>390585</v>
      </c>
      <c r="D24" s="30">
        <f t="shared" si="3"/>
        <v>53.075825519771705</v>
      </c>
      <c r="E24" s="8">
        <v>399946</v>
      </c>
      <c r="F24" s="30">
        <f t="shared" si="4"/>
        <v>54.458877995642702</v>
      </c>
      <c r="G24" s="7">
        <v>0</v>
      </c>
      <c r="H24" s="32">
        <f t="shared" si="5"/>
        <v>0</v>
      </c>
      <c r="I24" s="8">
        <v>0</v>
      </c>
      <c r="J24" s="32">
        <f t="shared" si="6"/>
        <v>0</v>
      </c>
      <c r="K24" s="7">
        <v>0</v>
      </c>
      <c r="L24" s="32">
        <f t="shared" si="7"/>
        <v>0</v>
      </c>
      <c r="M24" s="8">
        <v>0</v>
      </c>
      <c r="N24" s="32">
        <f t="shared" si="8"/>
        <v>0</v>
      </c>
      <c r="O24" s="11">
        <f t="shared" si="9"/>
        <v>390585</v>
      </c>
      <c r="P24" s="32">
        <f t="shared" si="2"/>
        <v>53.075825519771705</v>
      </c>
      <c r="Q24" s="12">
        <f t="shared" si="10"/>
        <v>399946</v>
      </c>
      <c r="R24" s="32">
        <f t="shared" si="11"/>
        <v>54.347873352357659</v>
      </c>
    </row>
    <row r="25" spans="1:18" x14ac:dyDescent="0.25">
      <c r="A25" s="4">
        <v>33</v>
      </c>
      <c r="B25" s="6" t="s">
        <v>12</v>
      </c>
      <c r="C25" s="7">
        <v>540996</v>
      </c>
      <c r="D25" s="30">
        <f t="shared" si="3"/>
        <v>73.51487973909498</v>
      </c>
      <c r="E25" s="8">
        <v>552747</v>
      </c>
      <c r="F25" s="30">
        <f t="shared" si="4"/>
        <v>75.265114379084963</v>
      </c>
      <c r="G25" s="7">
        <v>0</v>
      </c>
      <c r="H25" s="32">
        <f t="shared" si="5"/>
        <v>0</v>
      </c>
      <c r="I25" s="8">
        <v>0</v>
      </c>
      <c r="J25" s="32">
        <f t="shared" si="6"/>
        <v>0</v>
      </c>
      <c r="K25" s="7">
        <v>0</v>
      </c>
      <c r="L25" s="32">
        <f t="shared" si="7"/>
        <v>0</v>
      </c>
      <c r="M25" s="8">
        <v>0</v>
      </c>
      <c r="N25" s="32">
        <f t="shared" si="8"/>
        <v>0</v>
      </c>
      <c r="O25" s="11">
        <f t="shared" si="9"/>
        <v>540996</v>
      </c>
      <c r="P25" s="32">
        <f t="shared" si="2"/>
        <v>73.51487973909498</v>
      </c>
      <c r="Q25" s="12">
        <f t="shared" si="10"/>
        <v>552747</v>
      </c>
      <c r="R25" s="32">
        <f t="shared" si="11"/>
        <v>75.11169995923359</v>
      </c>
    </row>
    <row r="26" spans="1:18" x14ac:dyDescent="0.25">
      <c r="A26" s="4">
        <v>34</v>
      </c>
      <c r="B26" s="6" t="s">
        <v>13</v>
      </c>
      <c r="C26" s="7">
        <v>2679475</v>
      </c>
      <c r="D26" s="30">
        <f t="shared" si="3"/>
        <v>364.10857453458351</v>
      </c>
      <c r="E26" s="8">
        <v>2837854</v>
      </c>
      <c r="F26" s="30">
        <f t="shared" si="4"/>
        <v>386.41802832244008</v>
      </c>
      <c r="G26" s="7">
        <v>0</v>
      </c>
      <c r="H26" s="32">
        <f t="shared" si="5"/>
        <v>0</v>
      </c>
      <c r="I26" s="8">
        <v>0</v>
      </c>
      <c r="J26" s="32">
        <f t="shared" si="6"/>
        <v>0</v>
      </c>
      <c r="K26" s="7">
        <v>0</v>
      </c>
      <c r="L26" s="32">
        <f t="shared" si="7"/>
        <v>0</v>
      </c>
      <c r="M26" s="8">
        <v>0</v>
      </c>
      <c r="N26" s="32">
        <f t="shared" si="8"/>
        <v>0</v>
      </c>
      <c r="O26" s="11">
        <f t="shared" si="9"/>
        <v>2679475</v>
      </c>
      <c r="P26" s="32">
        <f t="shared" si="2"/>
        <v>364.10857453458351</v>
      </c>
      <c r="Q26" s="12">
        <f t="shared" si="10"/>
        <v>2837854</v>
      </c>
      <c r="R26" s="32">
        <f t="shared" si="11"/>
        <v>385.63038456312</v>
      </c>
    </row>
    <row r="27" spans="1:18" x14ac:dyDescent="0.25">
      <c r="A27" s="4">
        <v>35</v>
      </c>
      <c r="B27" s="6" t="s">
        <v>14</v>
      </c>
      <c r="C27" s="7">
        <v>49999</v>
      </c>
      <c r="D27" s="30">
        <f t="shared" si="3"/>
        <v>6.794265525207229</v>
      </c>
      <c r="E27" s="8">
        <v>0</v>
      </c>
      <c r="F27" s="32">
        <f t="shared" si="4"/>
        <v>0</v>
      </c>
      <c r="G27" s="7">
        <v>4156005</v>
      </c>
      <c r="H27" s="30">
        <f t="shared" si="5"/>
        <v>564.75132490827559</v>
      </c>
      <c r="I27" s="8">
        <v>4034500</v>
      </c>
      <c r="J27" s="30">
        <f t="shared" si="6"/>
        <v>548.24025003397196</v>
      </c>
      <c r="K27" s="7">
        <v>0</v>
      </c>
      <c r="L27" s="32">
        <f t="shared" si="7"/>
        <v>0</v>
      </c>
      <c r="M27" s="8">
        <v>0</v>
      </c>
      <c r="N27" s="32">
        <f t="shared" si="8"/>
        <v>0</v>
      </c>
      <c r="O27" s="11">
        <f t="shared" si="9"/>
        <v>4206004</v>
      </c>
      <c r="P27" s="32">
        <f t="shared" si="2"/>
        <v>571.54559043348286</v>
      </c>
      <c r="Q27" s="12">
        <f t="shared" si="10"/>
        <v>4034500</v>
      </c>
      <c r="R27" s="32">
        <f t="shared" si="11"/>
        <v>548.24025003397196</v>
      </c>
    </row>
    <row r="28" spans="1:18" x14ac:dyDescent="0.25">
      <c r="A28" s="4">
        <v>36</v>
      </c>
      <c r="B28" s="6" t="s">
        <v>15</v>
      </c>
      <c r="C28" s="7">
        <v>3419124</v>
      </c>
      <c r="D28" s="30">
        <f t="shared" si="3"/>
        <v>464.61801875254793</v>
      </c>
      <c r="E28" s="8">
        <v>2084900</v>
      </c>
      <c r="F28" s="30">
        <f t="shared" si="4"/>
        <v>283.8916122004357</v>
      </c>
      <c r="G28" s="7">
        <v>0</v>
      </c>
      <c r="H28" s="32">
        <f t="shared" si="5"/>
        <v>0</v>
      </c>
      <c r="I28" s="8">
        <v>0</v>
      </c>
      <c r="J28" s="32">
        <f t="shared" si="6"/>
        <v>0</v>
      </c>
      <c r="K28" s="7">
        <v>0</v>
      </c>
      <c r="L28" s="32">
        <f t="shared" si="7"/>
        <v>0</v>
      </c>
      <c r="M28" s="8">
        <v>0</v>
      </c>
      <c r="N28" s="32">
        <f t="shared" si="8"/>
        <v>0</v>
      </c>
      <c r="O28" s="11">
        <f t="shared" si="9"/>
        <v>3419124</v>
      </c>
      <c r="P28" s="32">
        <f t="shared" si="2"/>
        <v>464.61801875254793</v>
      </c>
      <c r="Q28" s="12">
        <f t="shared" si="10"/>
        <v>2084900</v>
      </c>
      <c r="R28" s="32">
        <f t="shared" si="11"/>
        <v>283.31295012909362</v>
      </c>
    </row>
    <row r="29" spans="1:18" x14ac:dyDescent="0.25">
      <c r="A29" s="4">
        <v>41</v>
      </c>
      <c r="B29" s="6" t="s">
        <v>16</v>
      </c>
      <c r="C29" s="7">
        <v>1945585</v>
      </c>
      <c r="D29" s="30">
        <f t="shared" si="3"/>
        <v>264.3817094713956</v>
      </c>
      <c r="E29" s="8">
        <v>1919853</v>
      </c>
      <c r="F29" s="30">
        <f t="shared" si="4"/>
        <v>261.41789215686276</v>
      </c>
      <c r="G29" s="7">
        <v>0</v>
      </c>
      <c r="H29" s="32">
        <f t="shared" si="5"/>
        <v>0</v>
      </c>
      <c r="I29" s="8">
        <v>0</v>
      </c>
      <c r="J29" s="32">
        <f t="shared" si="6"/>
        <v>0</v>
      </c>
      <c r="K29" s="7">
        <v>0</v>
      </c>
      <c r="L29" s="32">
        <f t="shared" si="7"/>
        <v>0</v>
      </c>
      <c r="M29" s="8">
        <v>0</v>
      </c>
      <c r="N29" s="32">
        <f t="shared" si="8"/>
        <v>0</v>
      </c>
      <c r="O29" s="11">
        <f t="shared" si="9"/>
        <v>1945585</v>
      </c>
      <c r="P29" s="32">
        <f t="shared" si="2"/>
        <v>264.3817094713956</v>
      </c>
      <c r="Q29" s="12">
        <f t="shared" si="10"/>
        <v>1919853</v>
      </c>
      <c r="R29" s="32">
        <f t="shared" si="11"/>
        <v>260.88503872808803</v>
      </c>
    </row>
    <row r="30" spans="1:18" x14ac:dyDescent="0.25">
      <c r="A30" s="4">
        <v>51</v>
      </c>
      <c r="B30" s="6" t="s">
        <v>17</v>
      </c>
      <c r="C30" s="7">
        <v>6348639</v>
      </c>
      <c r="D30" s="30">
        <f t="shared" si="3"/>
        <v>862.70403587443946</v>
      </c>
      <c r="E30" s="8">
        <v>6023573</v>
      </c>
      <c r="F30" s="30">
        <f t="shared" si="4"/>
        <v>820.20329520697169</v>
      </c>
      <c r="G30" s="7">
        <v>50138</v>
      </c>
      <c r="H30" s="30">
        <f t="shared" si="5"/>
        <v>6.8131539611360239</v>
      </c>
      <c r="I30" s="8">
        <v>10000</v>
      </c>
      <c r="J30" s="30">
        <f t="shared" si="6"/>
        <v>1.3588802826470987</v>
      </c>
      <c r="K30" s="7">
        <v>0</v>
      </c>
      <c r="L30" s="32">
        <f t="shared" si="7"/>
        <v>0</v>
      </c>
      <c r="M30" s="8">
        <v>0</v>
      </c>
      <c r="N30" s="32">
        <f t="shared" si="8"/>
        <v>0</v>
      </c>
      <c r="O30" s="11">
        <f t="shared" si="9"/>
        <v>6398777</v>
      </c>
      <c r="P30" s="32">
        <f t="shared" si="2"/>
        <v>869.51718983557544</v>
      </c>
      <c r="Q30" s="12">
        <f t="shared" si="10"/>
        <v>6033573</v>
      </c>
      <c r="R30" s="32">
        <f t="shared" si="11"/>
        <v>819.8903383611904</v>
      </c>
    </row>
    <row r="31" spans="1:18" x14ac:dyDescent="0.25">
      <c r="A31" s="4">
        <v>52</v>
      </c>
      <c r="B31" s="6" t="s">
        <v>18</v>
      </c>
      <c r="C31" s="7">
        <v>375679</v>
      </c>
      <c r="D31" s="30">
        <f t="shared" si="3"/>
        <v>51.050278570457941</v>
      </c>
      <c r="E31" s="8">
        <v>411525</v>
      </c>
      <c r="F31" s="30">
        <f t="shared" si="4"/>
        <v>56.035539215686278</v>
      </c>
      <c r="G31" s="7">
        <v>224</v>
      </c>
      <c r="H31" s="30">
        <f t="shared" si="5"/>
        <v>3.0438918331295015E-2</v>
      </c>
      <c r="I31" s="8">
        <v>500</v>
      </c>
      <c r="J31" s="30">
        <f t="shared" si="6"/>
        <v>6.7944014132354943E-2</v>
      </c>
      <c r="K31" s="7">
        <v>0</v>
      </c>
      <c r="L31" s="32">
        <f t="shared" si="7"/>
        <v>0</v>
      </c>
      <c r="M31" s="8">
        <v>0</v>
      </c>
      <c r="N31" s="32">
        <f t="shared" si="8"/>
        <v>0</v>
      </c>
      <c r="O31" s="11">
        <f t="shared" si="9"/>
        <v>375903</v>
      </c>
      <c r="P31" s="32">
        <f t="shared" si="2"/>
        <v>51.08071748878924</v>
      </c>
      <c r="Q31" s="12">
        <f t="shared" si="10"/>
        <v>412025</v>
      </c>
      <c r="R31" s="32">
        <f t="shared" si="11"/>
        <v>55.989264845767089</v>
      </c>
    </row>
    <row r="32" spans="1:18" x14ac:dyDescent="0.25">
      <c r="A32" s="4">
        <v>53</v>
      </c>
      <c r="B32" s="6" t="s">
        <v>19</v>
      </c>
      <c r="C32" s="7">
        <v>1509283</v>
      </c>
      <c r="D32" s="30">
        <f t="shared" si="3"/>
        <v>205.09349096344613</v>
      </c>
      <c r="E32" s="8">
        <v>1494059</v>
      </c>
      <c r="F32" s="30">
        <f t="shared" si="4"/>
        <v>203.4394063180828</v>
      </c>
      <c r="G32" s="7">
        <v>0</v>
      </c>
      <c r="H32" s="32">
        <f t="shared" si="5"/>
        <v>0</v>
      </c>
      <c r="I32" s="8">
        <v>0</v>
      </c>
      <c r="J32" s="32">
        <f t="shared" si="6"/>
        <v>0</v>
      </c>
      <c r="K32" s="7">
        <v>0</v>
      </c>
      <c r="L32" s="32">
        <f t="shared" si="7"/>
        <v>0</v>
      </c>
      <c r="M32" s="8">
        <v>0</v>
      </c>
      <c r="N32" s="32">
        <f t="shared" si="8"/>
        <v>0</v>
      </c>
      <c r="O32" s="11">
        <f t="shared" si="9"/>
        <v>1509283</v>
      </c>
      <c r="P32" s="32">
        <f t="shared" si="2"/>
        <v>205.09349096344613</v>
      </c>
      <c r="Q32" s="12">
        <f t="shared" si="10"/>
        <v>1494059</v>
      </c>
      <c r="R32" s="32">
        <f t="shared" si="11"/>
        <v>203.02473162114418</v>
      </c>
    </row>
    <row r="33" spans="1:18" x14ac:dyDescent="0.25">
      <c r="A33" s="4">
        <v>61</v>
      </c>
      <c r="B33" s="6" t="s">
        <v>20</v>
      </c>
      <c r="C33" s="7">
        <v>49924</v>
      </c>
      <c r="D33" s="30">
        <f t="shared" si="3"/>
        <v>6.7840739230873757</v>
      </c>
      <c r="E33" s="8">
        <v>48177</v>
      </c>
      <c r="F33" s="30">
        <f t="shared" si="4"/>
        <v>6.5600490196078427</v>
      </c>
      <c r="G33" s="7">
        <v>0</v>
      </c>
      <c r="H33" s="32">
        <f t="shared" si="5"/>
        <v>0</v>
      </c>
      <c r="I33" s="8">
        <v>0</v>
      </c>
      <c r="J33" s="32">
        <f t="shared" si="6"/>
        <v>0</v>
      </c>
      <c r="K33" s="7">
        <v>0</v>
      </c>
      <c r="L33" s="32">
        <f t="shared" si="7"/>
        <v>0</v>
      </c>
      <c r="M33" s="8">
        <v>0</v>
      </c>
      <c r="N33" s="32">
        <f t="shared" si="8"/>
        <v>0</v>
      </c>
      <c r="O33" s="11">
        <f t="shared" si="9"/>
        <v>49924</v>
      </c>
      <c r="P33" s="32">
        <f t="shared" si="2"/>
        <v>6.7840739230873757</v>
      </c>
      <c r="Q33" s="12">
        <f t="shared" si="10"/>
        <v>48177</v>
      </c>
      <c r="R33" s="32">
        <f t="shared" si="11"/>
        <v>6.5466775377089279</v>
      </c>
    </row>
    <row r="34" spans="1:18" x14ac:dyDescent="0.25">
      <c r="A34" s="4">
        <v>71</v>
      </c>
      <c r="B34" s="6" t="s">
        <v>21</v>
      </c>
      <c r="C34" s="7">
        <v>300000</v>
      </c>
      <c r="D34" s="30">
        <f t="shared" si="3"/>
        <v>40.766408479412966</v>
      </c>
      <c r="E34" s="8">
        <v>0</v>
      </c>
      <c r="F34" s="32">
        <f t="shared" si="4"/>
        <v>0</v>
      </c>
      <c r="G34" s="7">
        <v>0</v>
      </c>
      <c r="H34" s="32">
        <f t="shared" si="5"/>
        <v>0</v>
      </c>
      <c r="I34" s="8">
        <v>0</v>
      </c>
      <c r="J34" s="32">
        <f t="shared" si="6"/>
        <v>0</v>
      </c>
      <c r="K34" s="7">
        <v>11372866</v>
      </c>
      <c r="L34" s="30">
        <f t="shared" si="7"/>
        <v>1545.436336458758</v>
      </c>
      <c r="M34" s="8">
        <v>11407353</v>
      </c>
      <c r="N34" s="30">
        <f t="shared" si="8"/>
        <v>1550.122706889523</v>
      </c>
      <c r="O34" s="11">
        <f t="shared" si="9"/>
        <v>11672866</v>
      </c>
      <c r="P34" s="32">
        <f t="shared" si="2"/>
        <v>1586.202744938171</v>
      </c>
      <c r="Q34" s="12">
        <f t="shared" si="10"/>
        <v>11407353</v>
      </c>
      <c r="R34" s="30">
        <f t="shared" si="11"/>
        <v>1550.122706889523</v>
      </c>
    </row>
    <row r="35" spans="1:18" x14ac:dyDescent="0.25">
      <c r="A35" s="4">
        <v>81</v>
      </c>
      <c r="B35" s="6" t="s">
        <v>22</v>
      </c>
      <c r="C35" s="7">
        <v>85612</v>
      </c>
      <c r="D35" s="30">
        <f t="shared" si="3"/>
        <v>11.633645875798342</v>
      </c>
      <c r="E35" s="8">
        <v>0</v>
      </c>
      <c r="F35" s="32">
        <f t="shared" si="4"/>
        <v>0</v>
      </c>
      <c r="G35" s="7">
        <v>0</v>
      </c>
      <c r="H35" s="32">
        <f t="shared" si="5"/>
        <v>0</v>
      </c>
      <c r="I35" s="8">
        <v>0</v>
      </c>
      <c r="J35" s="32">
        <f t="shared" si="6"/>
        <v>0</v>
      </c>
      <c r="K35" s="7">
        <v>0</v>
      </c>
      <c r="L35" s="32">
        <f t="shared" si="7"/>
        <v>0</v>
      </c>
      <c r="M35" s="9">
        <f t="shared" si="7"/>
        <v>0</v>
      </c>
      <c r="N35" s="32">
        <f t="shared" si="8"/>
        <v>0</v>
      </c>
      <c r="O35" s="11">
        <f t="shared" si="9"/>
        <v>85612</v>
      </c>
      <c r="P35" s="32">
        <f t="shared" si="2"/>
        <v>11.633645875798342</v>
      </c>
      <c r="Q35" s="12">
        <f t="shared" si="10"/>
        <v>0</v>
      </c>
      <c r="R35" s="32">
        <f t="shared" si="11"/>
        <v>0</v>
      </c>
    </row>
    <row r="36" spans="1:18" x14ac:dyDescent="0.25">
      <c r="A36" s="4">
        <v>99</v>
      </c>
      <c r="B36" s="6" t="s">
        <v>23</v>
      </c>
      <c r="C36" s="7">
        <v>475325</v>
      </c>
      <c r="D36" s="30">
        <f t="shared" si="3"/>
        <v>64.590977034923228</v>
      </c>
      <c r="E36" s="8">
        <v>475325</v>
      </c>
      <c r="F36" s="30">
        <f t="shared" si="4"/>
        <v>64.722903050108926</v>
      </c>
      <c r="G36" s="7">
        <v>0</v>
      </c>
      <c r="H36" s="33">
        <v>0</v>
      </c>
      <c r="I36" s="8">
        <v>0</v>
      </c>
      <c r="J36" s="32">
        <f t="shared" si="6"/>
        <v>0</v>
      </c>
      <c r="K36" s="7">
        <v>0</v>
      </c>
      <c r="L36" s="32">
        <f t="shared" si="7"/>
        <v>0</v>
      </c>
      <c r="M36" s="9">
        <f t="shared" si="7"/>
        <v>0</v>
      </c>
      <c r="N36" s="32">
        <f t="shared" si="8"/>
        <v>0</v>
      </c>
      <c r="O36" s="11">
        <f t="shared" si="9"/>
        <v>475325</v>
      </c>
      <c r="P36" s="32">
        <f t="shared" si="2"/>
        <v>64.590977034923228</v>
      </c>
      <c r="Q36" s="12">
        <f t="shared" si="10"/>
        <v>475325</v>
      </c>
      <c r="R36" s="32">
        <f t="shared" si="11"/>
        <v>64.590977034923228</v>
      </c>
    </row>
    <row r="37" spans="1:18" x14ac:dyDescent="0.25">
      <c r="A37" s="4"/>
      <c r="B37" s="6"/>
      <c r="C37" s="7"/>
      <c r="D37" s="30"/>
      <c r="E37" s="8"/>
      <c r="F37" s="30"/>
      <c r="G37" s="4"/>
      <c r="H37" s="30"/>
      <c r="I37" s="5"/>
      <c r="J37" s="30"/>
      <c r="K37" s="7"/>
      <c r="L37" s="30"/>
      <c r="M37" s="5"/>
      <c r="N37" s="30"/>
      <c r="O37" s="4"/>
      <c r="P37" s="28"/>
      <c r="Q37" s="5"/>
      <c r="R37" s="28"/>
    </row>
    <row r="38" spans="1:18" x14ac:dyDescent="0.25">
      <c r="A38" s="21"/>
      <c r="B38" s="22" t="s">
        <v>24</v>
      </c>
      <c r="C38" s="23">
        <f>SUM(C18:C36)</f>
        <v>60665320</v>
      </c>
      <c r="D38" s="31">
        <f>+C38/7359</f>
        <v>8243.6907188476689</v>
      </c>
      <c r="E38" s="24">
        <f>SUM(E18:E36)</f>
        <v>59757165</v>
      </c>
      <c r="F38" s="31">
        <f>+E38/7344</f>
        <v>8136.8688725490192</v>
      </c>
      <c r="G38" s="23">
        <f>SUM(G18:G36)</f>
        <v>4206367</v>
      </c>
      <c r="H38" s="31">
        <f>+G38/7359</f>
        <v>571.59491778774293</v>
      </c>
      <c r="I38" s="24">
        <f>SUM(I18:I36)</f>
        <v>4045000</v>
      </c>
      <c r="J38" s="31">
        <f>+I38/7359</f>
        <v>549.66707433075146</v>
      </c>
      <c r="K38" s="23">
        <f>SUM(K18:K36)</f>
        <v>11372866</v>
      </c>
      <c r="L38" s="31">
        <f>+K38/7359</f>
        <v>1545.436336458758</v>
      </c>
      <c r="M38" s="24">
        <f>SUM(M18:M36)</f>
        <v>11407353</v>
      </c>
      <c r="N38" s="31">
        <f>+M38/7359</f>
        <v>1550.122706889523</v>
      </c>
      <c r="O38" s="23">
        <f>SUM(O18:O36)</f>
        <v>76244553</v>
      </c>
      <c r="P38" s="34">
        <f>+O38/7359</f>
        <v>10360.721973094171</v>
      </c>
      <c r="Q38" s="24">
        <f>SUM(Q18:Q36)</f>
        <v>75209518</v>
      </c>
      <c r="R38" s="34">
        <f t="shared" si="11"/>
        <v>10220.073107759206</v>
      </c>
    </row>
    <row r="41" spans="1:18" x14ac:dyDescent="0.25">
      <c r="A41" t="s">
        <v>36</v>
      </c>
      <c r="B41" t="s">
        <v>37</v>
      </c>
    </row>
  </sheetData>
  <pageMargins left="0.7" right="0.7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7" zoomScaleNormal="87" workbookViewId="0"/>
  </sheetViews>
  <sheetFormatPr defaultRowHeight="15" x14ac:dyDescent="0.25"/>
  <cols>
    <col min="1" max="1" width="6.140625" customWidth="1"/>
    <col min="2" max="2" width="29.42578125" bestFit="1" customWidth="1"/>
    <col min="3" max="3" width="15.42578125" bestFit="1" customWidth="1"/>
    <col min="4" max="6" width="15.42578125" customWidth="1"/>
    <col min="7" max="7" width="2.7109375" customWidth="1"/>
    <col min="8" max="8" width="15.42578125" bestFit="1" customWidth="1"/>
    <col min="9" max="11" width="15.42578125" customWidth="1"/>
    <col min="12" max="12" width="2.7109375" customWidth="1"/>
    <col min="13" max="13" width="15.42578125" bestFit="1" customWidth="1"/>
    <col min="14" max="16" width="15.42578125" customWidth="1"/>
    <col min="17" max="17" width="2.7109375" customWidth="1"/>
    <col min="18" max="18" width="15.42578125" bestFit="1" customWidth="1"/>
    <col min="19" max="21" width="15.42578125" customWidth="1"/>
  </cols>
  <sheetData>
    <row r="1" spans="1:2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s="5" customFormat="1" x14ac:dyDescent="0.25">
      <c r="A2" s="35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s="5" customForma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s="5" customFormat="1" x14ac:dyDescent="0.25">
      <c r="A4" s="5" t="s">
        <v>38</v>
      </c>
    </row>
    <row r="5" spans="1:21" s="5" customFormat="1" x14ac:dyDescent="0.25">
      <c r="C5" s="62" t="s">
        <v>46</v>
      </c>
      <c r="D5" s="63"/>
      <c r="E5" s="63"/>
      <c r="F5" s="64"/>
      <c r="G5" s="36"/>
      <c r="H5" s="62" t="s">
        <v>52</v>
      </c>
      <c r="I5" s="63"/>
      <c r="J5" s="63"/>
      <c r="K5" s="64"/>
      <c r="L5" s="36"/>
      <c r="M5" s="62" t="s">
        <v>53</v>
      </c>
      <c r="N5" s="63"/>
      <c r="O5" s="63"/>
      <c r="P5" s="64"/>
      <c r="Q5" s="36"/>
      <c r="R5" s="62" t="s">
        <v>54</v>
      </c>
      <c r="S5" s="63"/>
      <c r="T5" s="63"/>
      <c r="U5" s="64"/>
    </row>
    <row r="6" spans="1:21" x14ac:dyDescent="0.25">
      <c r="A6" s="5"/>
      <c r="B6" s="5"/>
      <c r="C6" s="62" t="s">
        <v>29</v>
      </c>
      <c r="D6" s="64"/>
      <c r="E6" s="63" t="s">
        <v>47</v>
      </c>
      <c r="F6" s="64"/>
      <c r="G6" s="36"/>
      <c r="H6" s="62" t="s">
        <v>29</v>
      </c>
      <c r="I6" s="64"/>
      <c r="J6" s="63" t="s">
        <v>47</v>
      </c>
      <c r="K6" s="64"/>
      <c r="L6" s="36"/>
      <c r="M6" s="62" t="s">
        <v>29</v>
      </c>
      <c r="N6" s="64"/>
      <c r="O6" s="63" t="s">
        <v>47</v>
      </c>
      <c r="P6" s="64"/>
      <c r="Q6" s="36"/>
      <c r="R6" s="62" t="s">
        <v>29</v>
      </c>
      <c r="S6" s="64"/>
      <c r="T6" s="63" t="s">
        <v>47</v>
      </c>
      <c r="U6" s="64"/>
    </row>
    <row r="7" spans="1:21" ht="30" x14ac:dyDescent="0.25">
      <c r="A7" s="5"/>
      <c r="B7" s="5"/>
      <c r="C7" s="75" t="s">
        <v>48</v>
      </c>
      <c r="D7" s="76" t="s">
        <v>49</v>
      </c>
      <c r="E7" s="75" t="s">
        <v>50</v>
      </c>
      <c r="F7" s="77" t="s">
        <v>49</v>
      </c>
      <c r="G7" s="36"/>
      <c r="H7" s="75" t="s">
        <v>48</v>
      </c>
      <c r="I7" s="76" t="s">
        <v>49</v>
      </c>
      <c r="J7" s="75" t="s">
        <v>50</v>
      </c>
      <c r="K7" s="77" t="s">
        <v>49</v>
      </c>
      <c r="L7" s="36"/>
      <c r="M7" s="75" t="s">
        <v>48</v>
      </c>
      <c r="N7" s="76" t="s">
        <v>49</v>
      </c>
      <c r="O7" s="75" t="s">
        <v>50</v>
      </c>
      <c r="P7" s="77" t="s">
        <v>49</v>
      </c>
      <c r="Q7" s="36"/>
      <c r="R7" s="75" t="s">
        <v>48</v>
      </c>
      <c r="S7" s="76" t="s">
        <v>49</v>
      </c>
      <c r="T7" s="75" t="s">
        <v>50</v>
      </c>
      <c r="U7" s="77" t="s">
        <v>49</v>
      </c>
    </row>
    <row r="8" spans="1:21" x14ac:dyDescent="0.25">
      <c r="A8" s="13" t="s">
        <v>2</v>
      </c>
      <c r="B8" s="78"/>
      <c r="C8" s="27"/>
      <c r="D8" s="78"/>
      <c r="E8" s="27"/>
      <c r="F8" s="14"/>
      <c r="G8" s="78"/>
      <c r="H8" s="27"/>
      <c r="I8" s="78"/>
      <c r="J8" s="27"/>
      <c r="K8" s="14"/>
      <c r="L8" s="78"/>
      <c r="M8" s="27"/>
      <c r="N8" s="78"/>
      <c r="O8" s="27"/>
      <c r="P8" s="14"/>
      <c r="Q8" s="78"/>
      <c r="R8" s="27"/>
      <c r="S8" s="78"/>
      <c r="T8" s="27"/>
      <c r="U8" s="14"/>
    </row>
    <row r="9" spans="1:21" x14ac:dyDescent="0.25">
      <c r="A9" s="4" t="s">
        <v>39</v>
      </c>
      <c r="B9" s="5"/>
      <c r="C9" s="33">
        <v>30700000</v>
      </c>
      <c r="D9" s="8"/>
      <c r="E9" s="33">
        <v>31357068</v>
      </c>
      <c r="F9" s="72"/>
      <c r="G9" s="8"/>
      <c r="H9" s="33">
        <v>0</v>
      </c>
      <c r="I9" s="8"/>
      <c r="J9" s="33">
        <v>0</v>
      </c>
      <c r="K9" s="72"/>
      <c r="L9" s="8"/>
      <c r="M9" s="33">
        <v>11122866</v>
      </c>
      <c r="N9" s="8"/>
      <c r="O9" s="33">
        <v>11102353</v>
      </c>
      <c r="P9" s="72"/>
      <c r="Q9" s="8"/>
      <c r="R9" s="33">
        <f>C9+H9+M9</f>
        <v>41822866</v>
      </c>
      <c r="S9" s="8"/>
      <c r="T9" s="33">
        <f>E9+J9+O9</f>
        <v>42459421</v>
      </c>
      <c r="U9" s="72"/>
    </row>
    <row r="10" spans="1:21" x14ac:dyDescent="0.25">
      <c r="A10" s="4" t="s">
        <v>40</v>
      </c>
      <c r="B10" s="5"/>
      <c r="C10" s="33">
        <v>945000</v>
      </c>
      <c r="D10" s="8"/>
      <c r="E10" s="33">
        <v>946000</v>
      </c>
      <c r="F10" s="72"/>
      <c r="G10" s="8"/>
      <c r="H10" s="33">
        <v>874000</v>
      </c>
      <c r="I10" s="8"/>
      <c r="J10" s="33">
        <v>820000</v>
      </c>
      <c r="K10" s="72"/>
      <c r="L10" s="8"/>
      <c r="M10" s="33">
        <v>10000</v>
      </c>
      <c r="N10" s="8"/>
      <c r="O10" s="33">
        <v>30000</v>
      </c>
      <c r="P10" s="72"/>
      <c r="Q10" s="8"/>
      <c r="R10" s="33">
        <f t="shared" ref="R10:R12" si="0">C10+H10+M10</f>
        <v>1829000</v>
      </c>
      <c r="S10" s="8"/>
      <c r="T10" s="33">
        <f t="shared" ref="T10:T12" si="1">E10+J10+O10</f>
        <v>1796000</v>
      </c>
      <c r="U10" s="72"/>
    </row>
    <row r="11" spans="1:21" x14ac:dyDescent="0.25">
      <c r="A11" s="4" t="s">
        <v>41</v>
      </c>
      <c r="B11" s="5"/>
      <c r="C11" s="33">
        <v>25936000</v>
      </c>
      <c r="D11" s="8"/>
      <c r="E11" s="33">
        <v>25557097</v>
      </c>
      <c r="F11" s="72"/>
      <c r="G11" s="8"/>
      <c r="H11" s="33">
        <v>35000</v>
      </c>
      <c r="I11" s="8"/>
      <c r="J11" s="33">
        <v>50000</v>
      </c>
      <c r="K11" s="72"/>
      <c r="L11" s="8"/>
      <c r="M11" s="33">
        <v>240000</v>
      </c>
      <c r="N11" s="8"/>
      <c r="O11" s="33">
        <v>275000</v>
      </c>
      <c r="P11" s="72"/>
      <c r="Q11" s="8"/>
      <c r="R11" s="33">
        <f t="shared" si="0"/>
        <v>26211000</v>
      </c>
      <c r="S11" s="8"/>
      <c r="T11" s="33">
        <f t="shared" si="1"/>
        <v>25882097</v>
      </c>
      <c r="U11" s="72"/>
    </row>
    <row r="12" spans="1:21" ht="17.25" x14ac:dyDescent="0.4">
      <c r="A12" s="4" t="s">
        <v>42</v>
      </c>
      <c r="B12" s="5"/>
      <c r="C12" s="66">
        <v>1690000</v>
      </c>
      <c r="D12" s="37"/>
      <c r="E12" s="66">
        <v>1897000</v>
      </c>
      <c r="F12" s="73"/>
      <c r="G12" s="8"/>
      <c r="H12" s="66">
        <v>3306000</v>
      </c>
      <c r="I12" s="37"/>
      <c r="J12" s="66">
        <v>3175000</v>
      </c>
      <c r="K12" s="73"/>
      <c r="L12" s="8"/>
      <c r="M12" s="66">
        <v>0</v>
      </c>
      <c r="N12" s="37"/>
      <c r="O12" s="66">
        <v>0</v>
      </c>
      <c r="P12" s="73"/>
      <c r="Q12" s="8"/>
      <c r="R12" s="33">
        <f t="shared" si="0"/>
        <v>4996000</v>
      </c>
      <c r="S12" s="37"/>
      <c r="T12" s="33">
        <f t="shared" si="1"/>
        <v>5072000</v>
      </c>
      <c r="U12" s="73"/>
    </row>
    <row r="13" spans="1:21" s="65" customFormat="1" x14ac:dyDescent="0.25">
      <c r="A13" s="21"/>
      <c r="B13" s="65" t="s">
        <v>3</v>
      </c>
      <c r="C13" s="67">
        <f>SUM(C9:C12)</f>
        <v>59271000</v>
      </c>
      <c r="D13" s="24"/>
      <c r="E13" s="67">
        <f t="shared" ref="E13" si="2">SUM(E9:E12)</f>
        <v>59757165</v>
      </c>
      <c r="F13" s="74"/>
      <c r="G13" s="24"/>
      <c r="H13" s="67">
        <f>SUM(H9:H12)</f>
        <v>4215000</v>
      </c>
      <c r="I13" s="24"/>
      <c r="J13" s="67">
        <f t="shared" ref="J13" si="3">SUM(J9:J12)</f>
        <v>4045000</v>
      </c>
      <c r="K13" s="74"/>
      <c r="L13" s="24"/>
      <c r="M13" s="67">
        <f>SUM(M9:M12)</f>
        <v>11372866</v>
      </c>
      <c r="N13" s="24"/>
      <c r="O13" s="67">
        <f t="shared" ref="O13" si="4">SUM(O9:O12)</f>
        <v>11407353</v>
      </c>
      <c r="P13" s="74"/>
      <c r="Q13" s="24"/>
      <c r="R13" s="67">
        <f>SUM(R9:R12)</f>
        <v>74858866</v>
      </c>
      <c r="S13" s="24"/>
      <c r="T13" s="67">
        <f t="shared" ref="T13" si="5">SUM(T9:T12)</f>
        <v>75209518</v>
      </c>
      <c r="U13" s="74"/>
    </row>
    <row r="14" spans="1:21" x14ac:dyDescent="0.25">
      <c r="A14" s="4"/>
      <c r="B14" s="5"/>
      <c r="C14" s="33"/>
      <c r="D14" s="8"/>
      <c r="E14" s="33"/>
      <c r="F14" s="72"/>
      <c r="G14" s="8"/>
      <c r="H14" s="33"/>
      <c r="I14" s="8"/>
      <c r="J14" s="33"/>
      <c r="K14" s="72"/>
      <c r="L14" s="8"/>
      <c r="M14" s="33"/>
      <c r="N14" s="8"/>
      <c r="O14" s="33"/>
      <c r="P14" s="72"/>
      <c r="Q14" s="8"/>
      <c r="R14" s="33"/>
      <c r="S14" s="8"/>
      <c r="T14" s="33"/>
      <c r="U14" s="72"/>
    </row>
    <row r="15" spans="1:21" x14ac:dyDescent="0.25">
      <c r="A15" s="4" t="s">
        <v>4</v>
      </c>
      <c r="B15" s="5"/>
      <c r="C15" s="33"/>
      <c r="D15" s="8"/>
      <c r="E15" s="33"/>
      <c r="F15" s="72"/>
      <c r="G15" s="8"/>
      <c r="H15" s="33"/>
      <c r="I15" s="8"/>
      <c r="J15" s="33"/>
      <c r="K15" s="72"/>
      <c r="L15" s="8"/>
      <c r="M15" s="33"/>
      <c r="N15" s="8"/>
      <c r="O15" s="33"/>
      <c r="P15" s="72"/>
      <c r="Q15" s="8"/>
      <c r="R15" s="33"/>
      <c r="S15" s="8"/>
      <c r="T15" s="33"/>
      <c r="U15" s="72"/>
    </row>
    <row r="16" spans="1:21" x14ac:dyDescent="0.25">
      <c r="A16" s="4">
        <v>11</v>
      </c>
      <c r="B16" s="5" t="s">
        <v>5</v>
      </c>
      <c r="C16" s="33">
        <v>33011892</v>
      </c>
      <c r="D16" s="8">
        <v>4486</v>
      </c>
      <c r="E16" s="33">
        <v>33663474</v>
      </c>
      <c r="F16" s="72">
        <v>4574</v>
      </c>
      <c r="G16" s="8"/>
      <c r="H16" s="33">
        <v>0</v>
      </c>
      <c r="I16" s="8">
        <v>0</v>
      </c>
      <c r="J16" s="33">
        <v>0</v>
      </c>
      <c r="K16" s="72">
        <v>0</v>
      </c>
      <c r="L16" s="8"/>
      <c r="M16" s="33">
        <v>0</v>
      </c>
      <c r="N16" s="8">
        <v>0</v>
      </c>
      <c r="O16" s="33">
        <v>0</v>
      </c>
      <c r="P16" s="72">
        <v>0</v>
      </c>
      <c r="Q16" s="8"/>
      <c r="R16" s="33">
        <f t="shared" ref="R16:S34" si="6">C16+H16+M16</f>
        <v>33011892</v>
      </c>
      <c r="S16" s="33">
        <f t="shared" si="6"/>
        <v>4486</v>
      </c>
      <c r="T16" s="33">
        <f t="shared" ref="T16:U34" si="7">E16+J16+O16</f>
        <v>33663474</v>
      </c>
      <c r="U16" s="33">
        <f t="shared" si="7"/>
        <v>4574</v>
      </c>
    </row>
    <row r="17" spans="1:21" x14ac:dyDescent="0.25">
      <c r="A17" s="4">
        <v>12</v>
      </c>
      <c r="B17" s="5" t="s">
        <v>6</v>
      </c>
      <c r="C17" s="33">
        <v>934526</v>
      </c>
      <c r="D17" s="8">
        <v>127</v>
      </c>
      <c r="E17" s="33">
        <v>953178</v>
      </c>
      <c r="F17" s="72">
        <v>130</v>
      </c>
      <c r="G17" s="8"/>
      <c r="H17" s="33">
        <v>0</v>
      </c>
      <c r="I17" s="8">
        <v>0</v>
      </c>
      <c r="J17" s="33">
        <v>0</v>
      </c>
      <c r="K17" s="72">
        <v>0</v>
      </c>
      <c r="L17" s="8"/>
      <c r="M17" s="33">
        <v>0</v>
      </c>
      <c r="N17" s="8">
        <v>0</v>
      </c>
      <c r="O17" s="33">
        <v>0</v>
      </c>
      <c r="P17" s="72">
        <v>0</v>
      </c>
      <c r="Q17" s="8"/>
      <c r="R17" s="33">
        <f t="shared" si="6"/>
        <v>934526</v>
      </c>
      <c r="S17" s="33">
        <f t="shared" si="6"/>
        <v>127</v>
      </c>
      <c r="T17" s="33">
        <f t="shared" si="7"/>
        <v>953178</v>
      </c>
      <c r="U17" s="33">
        <f t="shared" si="7"/>
        <v>130</v>
      </c>
    </row>
    <row r="18" spans="1:21" x14ac:dyDescent="0.25">
      <c r="A18" s="4">
        <v>13</v>
      </c>
      <c r="B18" s="5" t="s">
        <v>7</v>
      </c>
      <c r="C18" s="33">
        <v>976647</v>
      </c>
      <c r="D18" s="8">
        <v>133</v>
      </c>
      <c r="E18" s="33">
        <v>1001954</v>
      </c>
      <c r="F18" s="72">
        <v>136</v>
      </c>
      <c r="G18" s="8"/>
      <c r="H18" s="33">
        <v>0</v>
      </c>
      <c r="I18" s="8">
        <v>0</v>
      </c>
      <c r="J18" s="33">
        <v>0</v>
      </c>
      <c r="K18" s="72">
        <v>0</v>
      </c>
      <c r="L18" s="8"/>
      <c r="M18" s="33">
        <v>0</v>
      </c>
      <c r="N18" s="8">
        <v>0</v>
      </c>
      <c r="O18" s="33">
        <v>0</v>
      </c>
      <c r="P18" s="72">
        <v>0</v>
      </c>
      <c r="Q18" s="8"/>
      <c r="R18" s="33">
        <f t="shared" si="6"/>
        <v>976647</v>
      </c>
      <c r="S18" s="33">
        <f t="shared" si="6"/>
        <v>133</v>
      </c>
      <c r="T18" s="33">
        <f t="shared" si="7"/>
        <v>1001954</v>
      </c>
      <c r="U18" s="33">
        <f t="shared" si="7"/>
        <v>136</v>
      </c>
    </row>
    <row r="19" spans="1:21" x14ac:dyDescent="0.25">
      <c r="A19" s="4">
        <v>21</v>
      </c>
      <c r="B19" s="5" t="s">
        <v>8</v>
      </c>
      <c r="C19" s="33">
        <v>1439240</v>
      </c>
      <c r="D19" s="8">
        <v>196</v>
      </c>
      <c r="E19" s="33">
        <v>1617494</v>
      </c>
      <c r="F19" s="72">
        <v>220</v>
      </c>
      <c r="G19" s="8"/>
      <c r="H19" s="33">
        <v>0</v>
      </c>
      <c r="I19" s="8">
        <v>0</v>
      </c>
      <c r="J19" s="33">
        <v>0</v>
      </c>
      <c r="K19" s="72">
        <v>0</v>
      </c>
      <c r="L19" s="8"/>
      <c r="M19" s="33">
        <v>0</v>
      </c>
      <c r="N19" s="8">
        <v>0</v>
      </c>
      <c r="O19" s="33">
        <v>0</v>
      </c>
      <c r="P19" s="72">
        <v>0</v>
      </c>
      <c r="Q19" s="8"/>
      <c r="R19" s="33">
        <f t="shared" si="6"/>
        <v>1439240</v>
      </c>
      <c r="S19" s="33">
        <f t="shared" si="6"/>
        <v>196</v>
      </c>
      <c r="T19" s="33">
        <f t="shared" si="7"/>
        <v>1617494</v>
      </c>
      <c r="U19" s="33">
        <f t="shared" si="7"/>
        <v>220</v>
      </c>
    </row>
    <row r="20" spans="1:21" x14ac:dyDescent="0.25">
      <c r="A20" s="4">
        <v>23</v>
      </c>
      <c r="B20" s="5" t="s">
        <v>9</v>
      </c>
      <c r="C20" s="33">
        <v>4164405</v>
      </c>
      <c r="D20" s="8">
        <v>566</v>
      </c>
      <c r="E20" s="33">
        <v>4160160</v>
      </c>
      <c r="F20" s="72">
        <v>565</v>
      </c>
      <c r="G20" s="8"/>
      <c r="H20" s="33">
        <v>0</v>
      </c>
      <c r="I20" s="8">
        <v>0</v>
      </c>
      <c r="J20" s="33">
        <v>0</v>
      </c>
      <c r="K20" s="72">
        <v>0</v>
      </c>
      <c r="L20" s="8"/>
      <c r="M20" s="33">
        <v>0</v>
      </c>
      <c r="N20" s="8">
        <v>0</v>
      </c>
      <c r="O20" s="33">
        <v>0</v>
      </c>
      <c r="P20" s="72">
        <v>0</v>
      </c>
      <c r="Q20" s="8"/>
      <c r="R20" s="33">
        <f t="shared" si="6"/>
        <v>4164405</v>
      </c>
      <c r="S20" s="33">
        <f t="shared" si="6"/>
        <v>566</v>
      </c>
      <c r="T20" s="33">
        <f t="shared" si="7"/>
        <v>4160160</v>
      </c>
      <c r="U20" s="33">
        <f t="shared" si="7"/>
        <v>565</v>
      </c>
    </row>
    <row r="21" spans="1:21" x14ac:dyDescent="0.25">
      <c r="A21" s="4">
        <v>31</v>
      </c>
      <c r="B21" s="5" t="s">
        <v>10</v>
      </c>
      <c r="C21" s="33">
        <v>1946782</v>
      </c>
      <c r="D21" s="8">
        <v>265</v>
      </c>
      <c r="E21" s="33">
        <v>2112946</v>
      </c>
      <c r="F21" s="72">
        <v>287</v>
      </c>
      <c r="G21" s="8"/>
      <c r="H21" s="33">
        <v>0</v>
      </c>
      <c r="I21" s="8">
        <v>0</v>
      </c>
      <c r="J21" s="33">
        <v>0</v>
      </c>
      <c r="K21" s="72">
        <v>0</v>
      </c>
      <c r="L21" s="8"/>
      <c r="M21" s="33">
        <v>0</v>
      </c>
      <c r="N21" s="8">
        <v>0</v>
      </c>
      <c r="O21" s="33">
        <v>0</v>
      </c>
      <c r="P21" s="72">
        <v>0</v>
      </c>
      <c r="Q21" s="8"/>
      <c r="R21" s="33">
        <f t="shared" si="6"/>
        <v>1946782</v>
      </c>
      <c r="S21" s="33">
        <f t="shared" si="6"/>
        <v>265</v>
      </c>
      <c r="T21" s="33">
        <f t="shared" si="7"/>
        <v>2112946</v>
      </c>
      <c r="U21" s="33">
        <f t="shared" si="7"/>
        <v>287</v>
      </c>
    </row>
    <row r="22" spans="1:21" x14ac:dyDescent="0.25">
      <c r="A22" s="4">
        <v>32</v>
      </c>
      <c r="B22" s="5" t="s">
        <v>11</v>
      </c>
      <c r="C22" s="33">
        <v>390785</v>
      </c>
      <c r="D22" s="8">
        <v>53</v>
      </c>
      <c r="E22" s="33">
        <v>399946</v>
      </c>
      <c r="F22" s="72">
        <v>54</v>
      </c>
      <c r="G22" s="8"/>
      <c r="H22" s="33">
        <v>0</v>
      </c>
      <c r="I22" s="8">
        <v>0</v>
      </c>
      <c r="J22" s="33">
        <v>0</v>
      </c>
      <c r="K22" s="72">
        <v>0</v>
      </c>
      <c r="L22" s="8"/>
      <c r="M22" s="33">
        <v>0</v>
      </c>
      <c r="N22" s="8">
        <v>0</v>
      </c>
      <c r="O22" s="33">
        <v>0</v>
      </c>
      <c r="P22" s="72">
        <v>0</v>
      </c>
      <c r="Q22" s="8"/>
      <c r="R22" s="33">
        <f t="shared" si="6"/>
        <v>390785</v>
      </c>
      <c r="S22" s="33">
        <f t="shared" si="6"/>
        <v>53</v>
      </c>
      <c r="T22" s="33">
        <f t="shared" si="7"/>
        <v>399946</v>
      </c>
      <c r="U22" s="33">
        <f t="shared" si="7"/>
        <v>54</v>
      </c>
    </row>
    <row r="23" spans="1:21" x14ac:dyDescent="0.25">
      <c r="A23" s="4">
        <v>33</v>
      </c>
      <c r="B23" s="5" t="s">
        <v>12</v>
      </c>
      <c r="C23" s="33">
        <v>540996</v>
      </c>
      <c r="D23" s="8">
        <v>74</v>
      </c>
      <c r="E23" s="33">
        <v>552747</v>
      </c>
      <c r="F23" s="72">
        <v>75</v>
      </c>
      <c r="G23" s="8"/>
      <c r="H23" s="33">
        <v>0</v>
      </c>
      <c r="I23" s="8">
        <v>0</v>
      </c>
      <c r="J23" s="33">
        <v>0</v>
      </c>
      <c r="K23" s="72">
        <v>0</v>
      </c>
      <c r="L23" s="8"/>
      <c r="M23" s="33">
        <v>0</v>
      </c>
      <c r="N23" s="8">
        <v>0</v>
      </c>
      <c r="O23" s="33">
        <v>0</v>
      </c>
      <c r="P23" s="72">
        <v>0</v>
      </c>
      <c r="Q23" s="8"/>
      <c r="R23" s="33">
        <f t="shared" si="6"/>
        <v>540996</v>
      </c>
      <c r="S23" s="33">
        <f t="shared" si="6"/>
        <v>74</v>
      </c>
      <c r="T23" s="33">
        <f t="shared" si="7"/>
        <v>552747</v>
      </c>
      <c r="U23" s="33">
        <f t="shared" si="7"/>
        <v>75</v>
      </c>
    </row>
    <row r="24" spans="1:21" x14ac:dyDescent="0.25">
      <c r="A24" s="4">
        <v>34</v>
      </c>
      <c r="B24" s="5" t="s">
        <v>13</v>
      </c>
      <c r="C24" s="33">
        <v>2679875</v>
      </c>
      <c r="D24" s="8">
        <v>364</v>
      </c>
      <c r="E24" s="33">
        <v>2837854</v>
      </c>
      <c r="F24" s="72">
        <v>386</v>
      </c>
      <c r="G24" s="8"/>
      <c r="H24" s="33">
        <v>0</v>
      </c>
      <c r="I24" s="8">
        <v>0</v>
      </c>
      <c r="J24" s="33">
        <v>0</v>
      </c>
      <c r="K24" s="72">
        <v>0</v>
      </c>
      <c r="L24" s="8"/>
      <c r="M24" s="33">
        <v>0</v>
      </c>
      <c r="N24" s="8">
        <v>0</v>
      </c>
      <c r="O24" s="33">
        <v>0</v>
      </c>
      <c r="P24" s="72">
        <v>0</v>
      </c>
      <c r="Q24" s="8"/>
      <c r="R24" s="33">
        <f t="shared" si="6"/>
        <v>2679875</v>
      </c>
      <c r="S24" s="33">
        <f t="shared" si="6"/>
        <v>364</v>
      </c>
      <c r="T24" s="33">
        <f t="shared" si="7"/>
        <v>2837854</v>
      </c>
      <c r="U24" s="33">
        <f t="shared" si="7"/>
        <v>386</v>
      </c>
    </row>
    <row r="25" spans="1:21" x14ac:dyDescent="0.25">
      <c r="A25" s="4">
        <v>35</v>
      </c>
      <c r="B25" s="5" t="s">
        <v>14</v>
      </c>
      <c r="C25" s="33">
        <v>49999</v>
      </c>
      <c r="D25" s="8">
        <v>7</v>
      </c>
      <c r="E25" s="33">
        <v>0</v>
      </c>
      <c r="F25" s="72">
        <v>0</v>
      </c>
      <c r="G25" s="8"/>
      <c r="H25" s="33">
        <v>4156005</v>
      </c>
      <c r="I25" s="8">
        <v>565</v>
      </c>
      <c r="J25" s="33">
        <v>4034500</v>
      </c>
      <c r="K25" s="72">
        <v>548</v>
      </c>
      <c r="L25" s="8"/>
      <c r="M25" s="33">
        <v>0</v>
      </c>
      <c r="N25" s="8">
        <v>0</v>
      </c>
      <c r="O25" s="33">
        <v>0</v>
      </c>
      <c r="P25" s="72">
        <v>0</v>
      </c>
      <c r="Q25" s="8"/>
      <c r="R25" s="33">
        <f t="shared" si="6"/>
        <v>4206004</v>
      </c>
      <c r="S25" s="33">
        <f t="shared" si="6"/>
        <v>572</v>
      </c>
      <c r="T25" s="33">
        <f t="shared" si="7"/>
        <v>4034500</v>
      </c>
      <c r="U25" s="33">
        <f t="shared" si="7"/>
        <v>548</v>
      </c>
    </row>
    <row r="26" spans="1:21" x14ac:dyDescent="0.25">
      <c r="A26" s="4">
        <v>36</v>
      </c>
      <c r="B26" s="5" t="s">
        <v>15</v>
      </c>
      <c r="C26" s="33">
        <v>3415926</v>
      </c>
      <c r="D26" s="8">
        <v>464</v>
      </c>
      <c r="E26" s="33">
        <v>2084900</v>
      </c>
      <c r="F26" s="72">
        <v>283</v>
      </c>
      <c r="G26" s="8"/>
      <c r="H26" s="33">
        <v>0</v>
      </c>
      <c r="I26" s="8">
        <v>0</v>
      </c>
      <c r="J26" s="33">
        <v>0</v>
      </c>
      <c r="K26" s="72">
        <v>0</v>
      </c>
      <c r="L26" s="8"/>
      <c r="M26" s="33">
        <v>0</v>
      </c>
      <c r="N26" s="8">
        <v>0</v>
      </c>
      <c r="O26" s="33">
        <v>0</v>
      </c>
      <c r="P26" s="72">
        <v>0</v>
      </c>
      <c r="Q26" s="8"/>
      <c r="R26" s="33">
        <f t="shared" si="6"/>
        <v>3415926</v>
      </c>
      <c r="S26" s="33">
        <f t="shared" si="6"/>
        <v>464</v>
      </c>
      <c r="T26" s="33">
        <f t="shared" si="7"/>
        <v>2084900</v>
      </c>
      <c r="U26" s="33">
        <f t="shared" si="7"/>
        <v>283</v>
      </c>
    </row>
    <row r="27" spans="1:21" x14ac:dyDescent="0.25">
      <c r="A27" s="4">
        <v>41</v>
      </c>
      <c r="B27" s="5" t="s">
        <v>16</v>
      </c>
      <c r="C27" s="33">
        <v>1956785</v>
      </c>
      <c r="D27" s="8">
        <v>266</v>
      </c>
      <c r="E27" s="33">
        <v>1919853</v>
      </c>
      <c r="F27" s="72">
        <v>261</v>
      </c>
      <c r="G27" s="8"/>
      <c r="H27" s="33">
        <v>0</v>
      </c>
      <c r="I27" s="8">
        <v>0</v>
      </c>
      <c r="J27" s="33">
        <v>0</v>
      </c>
      <c r="K27" s="72">
        <v>0</v>
      </c>
      <c r="L27" s="8"/>
      <c r="M27" s="33">
        <v>0</v>
      </c>
      <c r="N27" s="8">
        <v>0</v>
      </c>
      <c r="O27" s="33">
        <v>0</v>
      </c>
      <c r="P27" s="72">
        <v>0</v>
      </c>
      <c r="Q27" s="8"/>
      <c r="R27" s="33">
        <f t="shared" si="6"/>
        <v>1956785</v>
      </c>
      <c r="S27" s="33">
        <f t="shared" si="6"/>
        <v>266</v>
      </c>
      <c r="T27" s="33">
        <f t="shared" si="7"/>
        <v>1919853</v>
      </c>
      <c r="U27" s="33">
        <f t="shared" si="7"/>
        <v>261</v>
      </c>
    </row>
    <row r="28" spans="1:21" x14ac:dyDescent="0.25">
      <c r="A28" s="4">
        <v>51</v>
      </c>
      <c r="B28" s="5" t="s">
        <v>17</v>
      </c>
      <c r="C28" s="33">
        <v>6361139</v>
      </c>
      <c r="D28" s="8">
        <v>864</v>
      </c>
      <c r="E28" s="33">
        <v>6023573</v>
      </c>
      <c r="F28" s="72">
        <v>819</v>
      </c>
      <c r="G28" s="8"/>
      <c r="H28" s="33">
        <v>58750</v>
      </c>
      <c r="I28" s="8">
        <v>8</v>
      </c>
      <c r="J28" s="33">
        <v>10000</v>
      </c>
      <c r="K28" s="72">
        <v>1</v>
      </c>
      <c r="L28" s="8"/>
      <c r="M28" s="33">
        <v>0</v>
      </c>
      <c r="N28" s="8">
        <v>0</v>
      </c>
      <c r="O28" s="33">
        <v>0</v>
      </c>
      <c r="P28" s="72">
        <v>0</v>
      </c>
      <c r="Q28" s="8"/>
      <c r="R28" s="33">
        <f t="shared" si="6"/>
        <v>6419889</v>
      </c>
      <c r="S28" s="33">
        <f t="shared" si="6"/>
        <v>872</v>
      </c>
      <c r="T28" s="33">
        <f t="shared" si="7"/>
        <v>6033573</v>
      </c>
      <c r="U28" s="33">
        <f t="shared" si="7"/>
        <v>820</v>
      </c>
    </row>
    <row r="29" spans="1:21" x14ac:dyDescent="0.25">
      <c r="A29" s="4">
        <v>52</v>
      </c>
      <c r="B29" s="5" t="s">
        <v>18</v>
      </c>
      <c r="C29" s="33">
        <v>375679</v>
      </c>
      <c r="D29" s="8">
        <v>51</v>
      </c>
      <c r="E29" s="33">
        <v>411525</v>
      </c>
      <c r="F29" s="72">
        <v>56</v>
      </c>
      <c r="G29" s="8"/>
      <c r="H29" s="33">
        <v>245</v>
      </c>
      <c r="I29" s="8">
        <v>0</v>
      </c>
      <c r="J29" s="33">
        <v>500</v>
      </c>
      <c r="K29" s="72">
        <v>0</v>
      </c>
      <c r="L29" s="8"/>
      <c r="M29" s="33">
        <v>0</v>
      </c>
      <c r="N29" s="8">
        <v>0</v>
      </c>
      <c r="O29" s="33">
        <v>0</v>
      </c>
      <c r="P29" s="72">
        <v>0</v>
      </c>
      <c r="Q29" s="8"/>
      <c r="R29" s="33">
        <f t="shared" si="6"/>
        <v>375924</v>
      </c>
      <c r="S29" s="33">
        <f t="shared" si="6"/>
        <v>51</v>
      </c>
      <c r="T29" s="33">
        <f t="shared" si="7"/>
        <v>412025</v>
      </c>
      <c r="U29" s="33">
        <f t="shared" si="7"/>
        <v>56</v>
      </c>
    </row>
    <row r="30" spans="1:21" x14ac:dyDescent="0.25">
      <c r="A30" s="4">
        <v>53</v>
      </c>
      <c r="B30" s="5" t="s">
        <v>19</v>
      </c>
      <c r="C30" s="33">
        <v>1509783</v>
      </c>
      <c r="D30" s="8">
        <v>205</v>
      </c>
      <c r="E30" s="33">
        <v>1494059</v>
      </c>
      <c r="F30" s="72">
        <v>203</v>
      </c>
      <c r="G30" s="8"/>
      <c r="H30" s="33">
        <v>0</v>
      </c>
      <c r="I30" s="8">
        <v>0</v>
      </c>
      <c r="J30" s="33">
        <v>0</v>
      </c>
      <c r="K30" s="72">
        <v>0</v>
      </c>
      <c r="L30" s="8"/>
      <c r="M30" s="33">
        <v>0</v>
      </c>
      <c r="N30" s="8">
        <v>0</v>
      </c>
      <c r="O30" s="33">
        <v>0</v>
      </c>
      <c r="P30" s="72">
        <v>0</v>
      </c>
      <c r="Q30" s="8"/>
      <c r="R30" s="33">
        <f t="shared" si="6"/>
        <v>1509783</v>
      </c>
      <c r="S30" s="33">
        <f t="shared" si="6"/>
        <v>205</v>
      </c>
      <c r="T30" s="33">
        <f t="shared" si="7"/>
        <v>1494059</v>
      </c>
      <c r="U30" s="33">
        <f t="shared" si="7"/>
        <v>203</v>
      </c>
    </row>
    <row r="31" spans="1:21" x14ac:dyDescent="0.25">
      <c r="A31" s="4">
        <v>61</v>
      </c>
      <c r="B31" s="5" t="s">
        <v>20</v>
      </c>
      <c r="C31" s="33">
        <v>49924</v>
      </c>
      <c r="D31" s="8">
        <v>7</v>
      </c>
      <c r="E31" s="33">
        <v>48177</v>
      </c>
      <c r="F31" s="72">
        <v>7</v>
      </c>
      <c r="G31" s="8"/>
      <c r="H31" s="33">
        <v>0</v>
      </c>
      <c r="I31" s="8">
        <v>0</v>
      </c>
      <c r="J31" s="33">
        <v>0</v>
      </c>
      <c r="K31" s="72">
        <v>0</v>
      </c>
      <c r="L31" s="8"/>
      <c r="M31" s="33">
        <v>0</v>
      </c>
      <c r="N31" s="8">
        <v>0</v>
      </c>
      <c r="O31" s="33">
        <v>0</v>
      </c>
      <c r="P31" s="72">
        <v>0</v>
      </c>
      <c r="Q31" s="8"/>
      <c r="R31" s="33">
        <f t="shared" si="6"/>
        <v>49924</v>
      </c>
      <c r="S31" s="33">
        <f t="shared" si="6"/>
        <v>7</v>
      </c>
      <c r="T31" s="33">
        <f t="shared" si="7"/>
        <v>48177</v>
      </c>
      <c r="U31" s="33">
        <f t="shared" si="7"/>
        <v>7</v>
      </c>
    </row>
    <row r="32" spans="1:21" x14ac:dyDescent="0.25">
      <c r="A32" s="4">
        <v>71</v>
      </c>
      <c r="B32" s="5" t="s">
        <v>21</v>
      </c>
      <c r="C32" s="33">
        <v>300000</v>
      </c>
      <c r="D32" s="8">
        <v>41</v>
      </c>
      <c r="E32" s="33">
        <v>0</v>
      </c>
      <c r="F32" s="72">
        <v>0</v>
      </c>
      <c r="G32" s="8"/>
      <c r="H32" s="33">
        <v>0</v>
      </c>
      <c r="I32" s="8">
        <v>0</v>
      </c>
      <c r="J32" s="33">
        <v>0</v>
      </c>
      <c r="K32" s="72">
        <v>0</v>
      </c>
      <c r="L32" s="8"/>
      <c r="M32" s="33">
        <v>11372866</v>
      </c>
      <c r="N32" s="8">
        <v>1545</v>
      </c>
      <c r="O32" s="33">
        <v>11407353</v>
      </c>
      <c r="P32" s="72">
        <v>1550</v>
      </c>
      <c r="Q32" s="8"/>
      <c r="R32" s="33">
        <f t="shared" si="6"/>
        <v>11672866</v>
      </c>
      <c r="S32" s="33">
        <f t="shared" si="6"/>
        <v>1586</v>
      </c>
      <c r="T32" s="33">
        <f t="shared" si="7"/>
        <v>11407353</v>
      </c>
      <c r="U32" s="33">
        <f t="shared" si="7"/>
        <v>1550</v>
      </c>
    </row>
    <row r="33" spans="1:21" x14ac:dyDescent="0.25">
      <c r="A33" s="4">
        <v>81</v>
      </c>
      <c r="B33" s="5" t="s">
        <v>22</v>
      </c>
      <c r="C33" s="33">
        <v>85612</v>
      </c>
      <c r="D33" s="8">
        <v>12</v>
      </c>
      <c r="E33" s="33">
        <v>0</v>
      </c>
      <c r="F33" s="72">
        <v>0</v>
      </c>
      <c r="G33" s="8"/>
      <c r="H33" s="33">
        <v>0</v>
      </c>
      <c r="I33" s="8">
        <v>0</v>
      </c>
      <c r="J33" s="33">
        <v>0</v>
      </c>
      <c r="K33" s="72">
        <v>0</v>
      </c>
      <c r="L33" s="8"/>
      <c r="M33" s="33">
        <v>0</v>
      </c>
      <c r="N33" s="8">
        <v>0</v>
      </c>
      <c r="O33" s="33">
        <v>0</v>
      </c>
      <c r="P33" s="72">
        <v>0</v>
      </c>
      <c r="Q33" s="8"/>
      <c r="R33" s="33">
        <f t="shared" si="6"/>
        <v>85612</v>
      </c>
      <c r="S33" s="33">
        <f t="shared" si="6"/>
        <v>12</v>
      </c>
      <c r="T33" s="33">
        <f t="shared" si="7"/>
        <v>0</v>
      </c>
      <c r="U33" s="33">
        <f t="shared" si="7"/>
        <v>0</v>
      </c>
    </row>
    <row r="34" spans="1:21" s="69" customFormat="1" x14ac:dyDescent="0.25">
      <c r="A34" s="79">
        <v>99</v>
      </c>
      <c r="B34" s="68" t="s">
        <v>23</v>
      </c>
      <c r="C34" s="33">
        <v>475325</v>
      </c>
      <c r="D34" s="8">
        <v>65</v>
      </c>
      <c r="E34" s="33">
        <v>475325</v>
      </c>
      <c r="F34" s="72">
        <v>65</v>
      </c>
      <c r="G34" s="8"/>
      <c r="H34" s="33">
        <v>0</v>
      </c>
      <c r="I34" s="8">
        <v>0</v>
      </c>
      <c r="J34" s="33">
        <v>0</v>
      </c>
      <c r="K34" s="72">
        <v>0</v>
      </c>
      <c r="L34" s="8"/>
      <c r="M34" s="33">
        <v>0</v>
      </c>
      <c r="N34" s="8">
        <v>0</v>
      </c>
      <c r="O34" s="33">
        <v>0</v>
      </c>
      <c r="P34" s="72">
        <v>0</v>
      </c>
      <c r="Q34" s="8"/>
      <c r="R34" s="33">
        <f t="shared" si="6"/>
        <v>475325</v>
      </c>
      <c r="S34" s="33">
        <f t="shared" si="6"/>
        <v>65</v>
      </c>
      <c r="T34" s="33">
        <f t="shared" si="7"/>
        <v>475325</v>
      </c>
      <c r="U34" s="33">
        <f t="shared" si="7"/>
        <v>65</v>
      </c>
    </row>
    <row r="35" spans="1:21" s="69" customFormat="1" x14ac:dyDescent="0.25">
      <c r="A35" s="88"/>
      <c r="B35" s="89" t="s">
        <v>24</v>
      </c>
      <c r="C35" s="67">
        <f>SUM(C16:C34)</f>
        <v>60665320</v>
      </c>
      <c r="D35" s="24">
        <f t="shared" ref="D35:F35" si="8">SUM(D16:D34)</f>
        <v>8246</v>
      </c>
      <c r="E35" s="67">
        <f t="shared" si="8"/>
        <v>59757165</v>
      </c>
      <c r="F35" s="74">
        <f t="shared" si="8"/>
        <v>8121</v>
      </c>
      <c r="G35" s="24"/>
      <c r="H35" s="67">
        <f>SUM(H16:H34)</f>
        <v>4215000</v>
      </c>
      <c r="I35" s="24">
        <f t="shared" ref="I35" si="9">SUM(I16:I34)</f>
        <v>573</v>
      </c>
      <c r="J35" s="67">
        <f t="shared" ref="J35" si="10">SUM(J16:J34)</f>
        <v>4045000</v>
      </c>
      <c r="K35" s="74">
        <f t="shared" ref="K35" si="11">SUM(K16:K34)</f>
        <v>549</v>
      </c>
      <c r="L35" s="24"/>
      <c r="M35" s="67">
        <f>SUM(M16:M34)</f>
        <v>11372866</v>
      </c>
      <c r="N35" s="24">
        <f t="shared" ref="N35" si="12">SUM(N16:N34)</f>
        <v>1545</v>
      </c>
      <c r="O35" s="67">
        <f t="shared" ref="O35" si="13">SUM(O16:O34)</f>
        <v>11407353</v>
      </c>
      <c r="P35" s="74">
        <f t="shared" ref="P35" si="14">SUM(P16:P34)</f>
        <v>1550</v>
      </c>
      <c r="Q35" s="24"/>
      <c r="R35" s="67">
        <f>SUM(R16:R34)</f>
        <v>76253186</v>
      </c>
      <c r="S35" s="24">
        <f t="shared" ref="S35" si="15">SUM(S16:S34)</f>
        <v>10364</v>
      </c>
      <c r="T35" s="67">
        <f t="shared" ref="T35" si="16">SUM(T16:T34)</f>
        <v>75209518</v>
      </c>
      <c r="U35" s="74">
        <f t="shared" ref="U35" si="17">SUM(U16:U34)</f>
        <v>10220</v>
      </c>
    </row>
    <row r="36" spans="1:21" x14ac:dyDescent="0.25">
      <c r="A36" s="21"/>
      <c r="B36" s="80" t="s">
        <v>51</v>
      </c>
      <c r="C36" s="70">
        <f>C13-C35</f>
        <v>-1394320</v>
      </c>
      <c r="E36" s="71">
        <f>E13-E35</f>
        <v>0</v>
      </c>
      <c r="H36" s="71">
        <f>H13-H35</f>
        <v>0</v>
      </c>
      <c r="J36" s="71">
        <f>J13-J35</f>
        <v>0</v>
      </c>
      <c r="M36" s="71">
        <f>M13-M35</f>
        <v>0</v>
      </c>
      <c r="O36" s="71">
        <f>O13-O35</f>
        <v>0</v>
      </c>
      <c r="R36" s="87">
        <f>R13-R35</f>
        <v>-1394320</v>
      </c>
      <c r="T36" s="71">
        <f>T13-T35</f>
        <v>0</v>
      </c>
    </row>
    <row r="38" spans="1:21" x14ac:dyDescent="0.25">
      <c r="B38" s="81" t="s">
        <v>61</v>
      </c>
    </row>
    <row r="39" spans="1:21" x14ac:dyDescent="0.25">
      <c r="B39" s="85" t="s">
        <v>55</v>
      </c>
      <c r="C39" s="85"/>
      <c r="D39" s="85"/>
      <c r="E39" s="85"/>
      <c r="F39" s="83"/>
    </row>
    <row r="40" spans="1:21" x14ac:dyDescent="0.25">
      <c r="B40" s="85" t="s">
        <v>56</v>
      </c>
      <c r="C40" s="85"/>
      <c r="D40" s="85"/>
      <c r="E40" s="85"/>
      <c r="F40" s="85"/>
      <c r="G40" s="85"/>
      <c r="H40" s="85"/>
      <c r="I40" s="85"/>
      <c r="J40" s="85"/>
    </row>
    <row r="41" spans="1:21" x14ac:dyDescent="0.25">
      <c r="B41" s="82" t="s">
        <v>57</v>
      </c>
      <c r="C41" s="82"/>
      <c r="D41" s="82"/>
      <c r="E41" s="82"/>
      <c r="F41" s="84">
        <v>1350000</v>
      </c>
    </row>
    <row r="42" spans="1:21" x14ac:dyDescent="0.25">
      <c r="B42" s="82" t="s">
        <v>58</v>
      </c>
      <c r="C42" s="82"/>
      <c r="D42" s="82"/>
      <c r="E42" s="82"/>
      <c r="F42" s="84">
        <v>18320</v>
      </c>
    </row>
    <row r="43" spans="1:21" x14ac:dyDescent="0.25">
      <c r="B43" s="82" t="s">
        <v>59</v>
      </c>
      <c r="C43" s="82"/>
      <c r="D43" s="82"/>
      <c r="E43" s="82"/>
      <c r="F43" s="84">
        <v>26000</v>
      </c>
    </row>
    <row r="44" spans="1:21" ht="15.75" thickBot="1" x14ac:dyDescent="0.3">
      <c r="B44" s="82" t="s">
        <v>60</v>
      </c>
      <c r="C44" s="82"/>
      <c r="D44" s="82"/>
      <c r="E44" s="82"/>
      <c r="F44" s="86">
        <f>SUM(F41:F43)</f>
        <v>1394320</v>
      </c>
    </row>
    <row r="45" spans="1:21" ht="15.75" thickTop="1" x14ac:dyDescent="0.25">
      <c r="D45" s="8"/>
    </row>
  </sheetData>
  <mergeCells count="18">
    <mergeCell ref="B42:E42"/>
    <mergeCell ref="B43:E43"/>
    <mergeCell ref="B44:E44"/>
    <mergeCell ref="B40:J40"/>
    <mergeCell ref="B39:E39"/>
    <mergeCell ref="B41:E41"/>
    <mergeCell ref="M5:P5"/>
    <mergeCell ref="M6:N6"/>
    <mergeCell ref="O6:P6"/>
    <mergeCell ref="R5:U5"/>
    <mergeCell ref="R6:S6"/>
    <mergeCell ref="T6:U6"/>
    <mergeCell ref="C5:F5"/>
    <mergeCell ref="C6:D6"/>
    <mergeCell ref="E6:F6"/>
    <mergeCell ref="H5:K5"/>
    <mergeCell ref="H6:I6"/>
    <mergeCell ref="J6:K6"/>
  </mergeCells>
  <printOptions horizontalCentered="1"/>
  <pageMargins left="0.4" right="0.4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 posting</vt:lpstr>
      <vt:lpstr>adopted budget 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2017-07-26T17:43:36Z</cp:lastPrinted>
  <dcterms:created xsi:type="dcterms:W3CDTF">2017-05-25T17:35:10Z</dcterms:created>
  <dcterms:modified xsi:type="dcterms:W3CDTF">2017-07-26T17:45:55Z</dcterms:modified>
</cp:coreProperties>
</file>